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ero\Documents\CORPCARNE\nodo 2016\licitaciones\licitacion nutricion\"/>
    </mc:Choice>
  </mc:AlternateContent>
  <workbookProtection workbookPassword="CC5F" lockStructure="1"/>
  <bookViews>
    <workbookView xWindow="0" yWindow="0" windowWidth="20490" windowHeight="7755" tabRatio="500"/>
  </bookViews>
  <sheets>
    <sheet name="Hoja1" sheetId="1" r:id="rId1"/>
    <sheet name="Hoja2" sheetId="2" state="hidden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0" i="1" l="1"/>
  <c r="AG11" i="1"/>
  <c r="AG12" i="1"/>
  <c r="AG13" i="1"/>
  <c r="W10" i="1"/>
  <c r="M10" i="1"/>
  <c r="E10" i="1"/>
  <c r="AH10" i="1"/>
  <c r="W11" i="1"/>
  <c r="M11" i="1"/>
  <c r="E11" i="1"/>
  <c r="AH11" i="1"/>
  <c r="M12" i="1"/>
  <c r="AH12" i="1"/>
  <c r="W13" i="1"/>
  <c r="M13" i="1"/>
  <c r="AH13" i="1" s="1"/>
  <c r="W14" i="1"/>
  <c r="M14" i="1"/>
  <c r="AH14" i="1"/>
  <c r="M15" i="1"/>
  <c r="AH15" i="1"/>
  <c r="M16" i="1"/>
  <c r="AH16" i="1"/>
  <c r="M17" i="1"/>
  <c r="AH17" i="1"/>
  <c r="W18" i="1"/>
  <c r="M18" i="1"/>
  <c r="E18" i="1"/>
  <c r="AH18" i="1"/>
  <c r="M19" i="1"/>
  <c r="AH19" i="1"/>
  <c r="M20" i="1"/>
  <c r="AH20" i="1"/>
  <c r="M21" i="1"/>
  <c r="AH21" i="1"/>
  <c r="M22" i="1"/>
  <c r="AH22" i="1"/>
  <c r="M23" i="1"/>
  <c r="AH23" i="1"/>
  <c r="M24" i="1"/>
  <c r="AH24" i="1"/>
  <c r="M25" i="1"/>
  <c r="AH25" i="1"/>
  <c r="M26" i="1"/>
  <c r="AH26" i="1"/>
  <c r="W27" i="1"/>
  <c r="M27" i="1"/>
  <c r="AH27" i="1" s="1"/>
  <c r="M28" i="1"/>
  <c r="AH28" i="1" s="1"/>
  <c r="M29" i="1"/>
  <c r="AH29" i="1" s="1"/>
  <c r="M30" i="1"/>
  <c r="AH30" i="1" s="1"/>
  <c r="M31" i="1"/>
  <c r="AH31" i="1" s="1"/>
  <c r="M32" i="1"/>
  <c r="AH32" i="1" s="1"/>
  <c r="M33" i="1"/>
  <c r="AH33" i="1" s="1"/>
  <c r="M34" i="1"/>
  <c r="AH34" i="1" s="1"/>
  <c r="M35" i="1"/>
  <c r="AH35" i="1" s="1"/>
  <c r="M36" i="1"/>
  <c r="AH36" i="1" s="1"/>
  <c r="M37" i="1"/>
  <c r="AH37" i="1" s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E27" i="1"/>
  <c r="W24" i="1"/>
  <c r="E24" i="1"/>
  <c r="G27" i="1"/>
  <c r="AK27" i="1"/>
  <c r="G10" i="1"/>
  <c r="AK10" i="1"/>
  <c r="G24" i="1"/>
  <c r="AK24" i="1"/>
  <c r="AK25" i="1"/>
  <c r="AK29" i="1"/>
  <c r="AK26" i="1"/>
  <c r="AK28" i="1"/>
  <c r="G11" i="1"/>
  <c r="AK11" i="1"/>
  <c r="AK12" i="1"/>
  <c r="AK13" i="1"/>
  <c r="AK14" i="1"/>
  <c r="AK15" i="1"/>
  <c r="AK16" i="1"/>
  <c r="AK17" i="1"/>
  <c r="G18" i="1"/>
  <c r="AK18" i="1"/>
  <c r="AK19" i="1"/>
  <c r="AK20" i="1"/>
  <c r="AK21" i="1"/>
  <c r="AK22" i="1"/>
  <c r="AK23" i="1"/>
  <c r="AK30" i="1"/>
  <c r="AK31" i="1"/>
  <c r="AK32" i="1"/>
  <c r="AK33" i="1"/>
  <c r="AK34" i="1"/>
  <c r="AK35" i="1"/>
  <c r="AK36" i="1"/>
  <c r="AK37" i="1"/>
  <c r="F27" i="1"/>
  <c r="AJ27" i="1"/>
  <c r="F10" i="1"/>
  <c r="AJ10" i="1"/>
  <c r="F24" i="1"/>
  <c r="AJ24" i="1"/>
  <c r="AJ25" i="1"/>
  <c r="AJ29" i="1"/>
  <c r="AJ26" i="1"/>
  <c r="AJ28" i="1"/>
  <c r="F11" i="1"/>
  <c r="AJ11" i="1"/>
  <c r="AJ12" i="1"/>
  <c r="AJ13" i="1"/>
  <c r="AJ14" i="1"/>
  <c r="AJ15" i="1"/>
  <c r="AJ16" i="1"/>
  <c r="AJ17" i="1"/>
  <c r="F18" i="1"/>
  <c r="AJ18" i="1"/>
  <c r="AJ19" i="1"/>
  <c r="AJ20" i="1"/>
  <c r="AJ21" i="1"/>
  <c r="AJ22" i="1"/>
  <c r="AJ23" i="1"/>
  <c r="AJ30" i="1"/>
  <c r="AJ31" i="1"/>
  <c r="AJ32" i="1"/>
  <c r="AJ33" i="1"/>
  <c r="AJ34" i="1"/>
  <c r="AJ35" i="1"/>
  <c r="AJ36" i="1"/>
  <c r="AJ37" i="1"/>
  <c r="W25" i="1"/>
  <c r="W26" i="1"/>
  <c r="W28" i="1"/>
  <c r="W29" i="1"/>
  <c r="W30" i="1"/>
  <c r="W31" i="1"/>
  <c r="W32" i="1"/>
  <c r="W33" i="1"/>
  <c r="W34" i="1"/>
  <c r="W17" i="1"/>
  <c r="W19" i="1"/>
  <c r="W20" i="1"/>
  <c r="W21" i="1"/>
  <c r="W22" i="1"/>
  <c r="W23" i="1"/>
  <c r="W15" i="1"/>
  <c r="W16" i="1"/>
  <c r="W12" i="1"/>
  <c r="W35" i="1"/>
  <c r="W36" i="1"/>
  <c r="W37" i="1"/>
  <c r="E25" i="1"/>
  <c r="F25" i="1"/>
  <c r="G25" i="1"/>
  <c r="Y25" i="1"/>
  <c r="AC25" i="1" s="1"/>
  <c r="I25" i="1"/>
  <c r="J25" i="1"/>
  <c r="K25" i="1"/>
  <c r="E26" i="1"/>
  <c r="F26" i="1"/>
  <c r="G26" i="1"/>
  <c r="Y26" i="1"/>
  <c r="AC26" i="1" s="1"/>
  <c r="I26" i="1"/>
  <c r="J26" i="1"/>
  <c r="K26" i="1"/>
  <c r="Y27" i="1"/>
  <c r="AC27" i="1"/>
  <c r="I27" i="1" s="1"/>
  <c r="AD27" i="1"/>
  <c r="J27" i="1" s="1"/>
  <c r="AE27" i="1"/>
  <c r="K27" i="1" s="1"/>
  <c r="E28" i="1"/>
  <c r="F28" i="1"/>
  <c r="G28" i="1"/>
  <c r="Y28" i="1"/>
  <c r="AC28" i="1"/>
  <c r="I28" i="1"/>
  <c r="AD28" i="1"/>
  <c r="J28" i="1"/>
  <c r="AE28" i="1"/>
  <c r="K28" i="1"/>
  <c r="E29" i="1"/>
  <c r="F29" i="1"/>
  <c r="G29" i="1"/>
  <c r="Y29" i="1"/>
  <c r="AC29" i="1"/>
  <c r="I29" i="1"/>
  <c r="AD29" i="1"/>
  <c r="J29" i="1"/>
  <c r="AE29" i="1"/>
  <c r="K29" i="1"/>
  <c r="E30" i="1"/>
  <c r="F30" i="1"/>
  <c r="G30" i="1"/>
  <c r="I30" i="1"/>
  <c r="J30" i="1"/>
  <c r="K30" i="1"/>
  <c r="E31" i="1"/>
  <c r="F31" i="1"/>
  <c r="G31" i="1"/>
  <c r="I31" i="1"/>
  <c r="J31" i="1"/>
  <c r="K31" i="1"/>
  <c r="E32" i="1"/>
  <c r="F32" i="1"/>
  <c r="G32" i="1"/>
  <c r="I32" i="1"/>
  <c r="J32" i="1"/>
  <c r="K32" i="1"/>
  <c r="E33" i="1"/>
  <c r="F33" i="1"/>
  <c r="G33" i="1"/>
  <c r="I33" i="1"/>
  <c r="J33" i="1"/>
  <c r="K33" i="1"/>
  <c r="E34" i="1"/>
  <c r="F34" i="1"/>
  <c r="G34" i="1"/>
  <c r="I34" i="1"/>
  <c r="J34" i="1"/>
  <c r="K34" i="1"/>
  <c r="E17" i="1"/>
  <c r="F17" i="1"/>
  <c r="G17" i="1"/>
  <c r="I17" i="1"/>
  <c r="J17" i="1"/>
  <c r="K17" i="1"/>
  <c r="Y18" i="1"/>
  <c r="AC18" i="1" s="1"/>
  <c r="I18" i="1"/>
  <c r="J18" i="1"/>
  <c r="K18" i="1"/>
  <c r="E19" i="1"/>
  <c r="F19" i="1"/>
  <c r="G19" i="1"/>
  <c r="I19" i="1"/>
  <c r="J19" i="1"/>
  <c r="K19" i="1"/>
  <c r="E20" i="1"/>
  <c r="F20" i="1"/>
  <c r="G20" i="1"/>
  <c r="I20" i="1"/>
  <c r="J20" i="1"/>
  <c r="K20" i="1"/>
  <c r="E21" i="1"/>
  <c r="F21" i="1"/>
  <c r="G21" i="1"/>
  <c r="I21" i="1"/>
  <c r="J21" i="1"/>
  <c r="K21" i="1"/>
  <c r="E22" i="1"/>
  <c r="F22" i="1"/>
  <c r="G22" i="1"/>
  <c r="I22" i="1"/>
  <c r="J22" i="1"/>
  <c r="K22" i="1"/>
  <c r="E23" i="1"/>
  <c r="F23" i="1"/>
  <c r="G23" i="1"/>
  <c r="I23" i="1"/>
  <c r="J23" i="1"/>
  <c r="K23" i="1"/>
  <c r="E14" i="1"/>
  <c r="F14" i="1"/>
  <c r="G14" i="1"/>
  <c r="I14" i="1"/>
  <c r="J14" i="1"/>
  <c r="K14" i="1"/>
  <c r="E15" i="1"/>
  <c r="F15" i="1"/>
  <c r="G15" i="1"/>
  <c r="I15" i="1"/>
  <c r="J15" i="1"/>
  <c r="K15" i="1"/>
  <c r="E16" i="1"/>
  <c r="F16" i="1"/>
  <c r="G16" i="1"/>
  <c r="I16" i="1"/>
  <c r="J16" i="1"/>
  <c r="K16" i="1"/>
  <c r="Y10" i="1"/>
  <c r="AC10" i="1"/>
  <c r="I10" i="1"/>
  <c r="AD10" i="1"/>
  <c r="J10" i="1"/>
  <c r="AE10" i="1"/>
  <c r="K10" i="1"/>
  <c r="Y11" i="1"/>
  <c r="AC11" i="1" s="1"/>
  <c r="I11" i="1" s="1"/>
  <c r="E12" i="1"/>
  <c r="F12" i="1"/>
  <c r="G12" i="1"/>
  <c r="Y12" i="1"/>
  <c r="AC12" i="1" s="1"/>
  <c r="I12" i="1"/>
  <c r="J12" i="1"/>
  <c r="K12" i="1"/>
  <c r="E13" i="1"/>
  <c r="F13" i="1"/>
  <c r="G13" i="1"/>
  <c r="I13" i="1"/>
  <c r="J13" i="1"/>
  <c r="K13" i="1"/>
  <c r="E35" i="1"/>
  <c r="F35" i="1"/>
  <c r="G35" i="1"/>
  <c r="I35" i="1"/>
  <c r="J35" i="1"/>
  <c r="K35" i="1"/>
  <c r="E36" i="1"/>
  <c r="F36" i="1"/>
  <c r="G36" i="1"/>
  <c r="I36" i="1"/>
  <c r="J36" i="1"/>
  <c r="K36" i="1"/>
  <c r="E37" i="1"/>
  <c r="F37" i="1"/>
  <c r="G37" i="1"/>
  <c r="I37" i="1"/>
  <c r="J37" i="1"/>
  <c r="K37" i="1"/>
  <c r="Y24" i="1"/>
  <c r="AC24" i="1"/>
  <c r="K24" i="1"/>
  <c r="J24" i="1"/>
  <c r="I24" i="1"/>
  <c r="Y37" i="1"/>
  <c r="AC37" i="1" s="1"/>
  <c r="AD37" i="1" s="1"/>
  <c r="Y36" i="1"/>
  <c r="AC36" i="1" s="1"/>
  <c r="AD36" i="1" s="1"/>
  <c r="Y35" i="1"/>
  <c r="AC35" i="1" s="1"/>
  <c r="AD35" i="1" s="1"/>
  <c r="Y13" i="1"/>
  <c r="AC13" i="1" s="1"/>
  <c r="AD13" i="1" s="1"/>
  <c r="Y16" i="1"/>
  <c r="AC16" i="1" s="1"/>
  <c r="AD16" i="1" s="1"/>
  <c r="Y15" i="1"/>
  <c r="AC15" i="1" s="1"/>
  <c r="AD15" i="1" s="1"/>
  <c r="Y14" i="1"/>
  <c r="AC14" i="1" s="1"/>
  <c r="AD14" i="1" s="1"/>
  <c r="Y23" i="1"/>
  <c r="AC23" i="1" s="1"/>
  <c r="AD23" i="1" s="1"/>
  <c r="Y22" i="1"/>
  <c r="AC22" i="1" s="1"/>
  <c r="AD22" i="1" s="1"/>
  <c r="Y21" i="1"/>
  <c r="AC21" i="1" s="1"/>
  <c r="AD21" i="1" s="1"/>
  <c r="Y20" i="1"/>
  <c r="AC20" i="1" s="1"/>
  <c r="AD20" i="1" s="1"/>
  <c r="Y19" i="1"/>
  <c r="AC19" i="1" s="1"/>
  <c r="AD19" i="1" s="1"/>
  <c r="Y17" i="1"/>
  <c r="AC17" i="1" s="1"/>
  <c r="AD17" i="1" s="1"/>
  <c r="Y34" i="1"/>
  <c r="AC34" i="1" s="1"/>
  <c r="AD34" i="1" s="1"/>
  <c r="Y33" i="1"/>
  <c r="AC33" i="1" s="1"/>
  <c r="AD33" i="1" s="1"/>
  <c r="Y32" i="1"/>
  <c r="AC32" i="1" s="1"/>
  <c r="AD32" i="1" s="1"/>
  <c r="Y31" i="1"/>
  <c r="AC31" i="1" s="1"/>
  <c r="AD31" i="1" s="1"/>
  <c r="Y30" i="1"/>
  <c r="AC30" i="1" s="1"/>
  <c r="AD30" i="1" s="1"/>
  <c r="O13" i="1"/>
  <c r="P13" i="1"/>
  <c r="O12" i="1"/>
  <c r="P12" i="1"/>
  <c r="O11" i="1"/>
  <c r="O10" i="1"/>
  <c r="P10" i="1"/>
  <c r="O24" i="1"/>
  <c r="P24" i="1"/>
  <c r="O25" i="1"/>
  <c r="P25" i="1"/>
  <c r="O26" i="1"/>
  <c r="P26" i="1"/>
  <c r="O27" i="1"/>
  <c r="O28" i="1"/>
  <c r="P28" i="1"/>
  <c r="P29" i="1"/>
  <c r="P30" i="1"/>
  <c r="P31" i="1"/>
  <c r="P32" i="1"/>
  <c r="P33" i="1"/>
  <c r="P34" i="1"/>
  <c r="P17" i="1"/>
  <c r="P18" i="1"/>
  <c r="P19" i="1"/>
  <c r="P20" i="1"/>
  <c r="P21" i="1"/>
  <c r="P22" i="1"/>
  <c r="P23" i="1"/>
  <c r="P14" i="1"/>
  <c r="P15" i="1"/>
  <c r="P16" i="1"/>
  <c r="P35" i="1"/>
  <c r="P36" i="1"/>
  <c r="P37" i="1"/>
  <c r="O29" i="1"/>
  <c r="O30" i="1"/>
  <c r="O31" i="1"/>
  <c r="O32" i="1"/>
  <c r="O33" i="1"/>
  <c r="O34" i="1"/>
  <c r="O17" i="1"/>
  <c r="O18" i="1"/>
  <c r="O19" i="1"/>
  <c r="O20" i="1"/>
  <c r="O21" i="1"/>
  <c r="O22" i="1"/>
  <c r="O23" i="1"/>
  <c r="O14" i="1"/>
  <c r="O15" i="1"/>
  <c r="O16" i="1"/>
  <c r="O35" i="1"/>
  <c r="O36" i="1"/>
  <c r="O37" i="1"/>
  <c r="O38" i="1"/>
  <c r="AE30" i="1" l="1"/>
  <c r="AE31" i="1"/>
  <c r="AE32" i="1"/>
  <c r="AE33" i="1"/>
  <c r="AE34" i="1"/>
  <c r="AE17" i="1"/>
  <c r="AE19" i="1"/>
  <c r="AE20" i="1"/>
  <c r="AE21" i="1"/>
  <c r="AE22" i="1"/>
  <c r="AE23" i="1"/>
  <c r="AE14" i="1"/>
  <c r="AE15" i="1"/>
  <c r="AE16" i="1"/>
  <c r="AE13" i="1"/>
  <c r="AE35" i="1"/>
  <c r="AE36" i="1"/>
  <c r="AE37" i="1"/>
  <c r="AD12" i="1"/>
  <c r="AE12" i="1"/>
  <c r="AD18" i="1"/>
  <c r="AE18" i="1"/>
  <c r="AD26" i="1"/>
  <c r="AE26" i="1"/>
  <c r="AH38" i="1"/>
  <c r="AE24" i="1"/>
  <c r="AD24" i="1"/>
  <c r="AD11" i="1"/>
  <c r="J11" i="1" s="1"/>
  <c r="AE11" i="1"/>
  <c r="K11" i="1" s="1"/>
  <c r="AD25" i="1"/>
  <c r="AE25" i="1"/>
  <c r="R10" i="1" l="1"/>
  <c r="S10" i="1"/>
  <c r="AI26" i="1"/>
  <c r="AI28" i="1"/>
  <c r="AI30" i="1"/>
  <c r="AI32" i="1"/>
  <c r="AI34" i="1"/>
  <c r="AI18" i="1"/>
  <c r="AI20" i="1"/>
  <c r="AI22" i="1"/>
  <c r="AI14" i="1"/>
  <c r="AI16" i="1"/>
  <c r="AI11" i="1"/>
  <c r="P11" i="1" s="1"/>
  <c r="P38" i="1" s="1"/>
  <c r="AI13" i="1"/>
  <c r="AI36" i="1"/>
  <c r="AI24" i="1"/>
  <c r="U10" i="1"/>
  <c r="T10" i="1"/>
  <c r="AI25" i="1"/>
  <c r="AI27" i="1"/>
  <c r="P27" i="1" s="1"/>
  <c r="AI29" i="1"/>
  <c r="AI31" i="1"/>
  <c r="AI33" i="1"/>
  <c r="AI17" i="1"/>
  <c r="AI19" i="1"/>
  <c r="AI21" i="1"/>
  <c r="AI23" i="1"/>
  <c r="AI15" i="1"/>
  <c r="AI10" i="1"/>
  <c r="AI12" i="1"/>
  <c r="AI35" i="1"/>
  <c r="AI37" i="1"/>
</calcChain>
</file>

<file path=xl/comments1.xml><?xml version="1.0" encoding="utf-8"?>
<comments xmlns="http://schemas.openxmlformats.org/spreadsheetml/2006/main">
  <authors>
    <author>Tryout Version</author>
    <author>Emilio Martínez</author>
  </authors>
  <commentList>
    <comment ref="B22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Subproducto de la manufactura de la remolacha. Contiene 75% de materia seca con 50% de azúcar. Bajo contenido de proteína 4-7%. Alto contenido de potasio y sal. Alta palatabilidad y puede tener efecto laxante en los animales.</t>
        </r>
      </text>
    </comment>
    <comment ref="B23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Urea es aproximadamente 46% nitrógeno. La proteína cruda es nitrógeno x 6,25, así la urea equivale a 295% PC. 
Los rumiantes pueden utilizarla a nivel ruminal. Sin embargo, su uso debe ser supervisado debido que puede ser toxica en altas cantidades y puede producir toxicidad por amonio. Urea debe ser usa con fuentes de energía de alta disponibilidad ruminal para capturar el nitrógeno de la urea.
</t>
        </r>
      </text>
    </comment>
    <comment ref="B24" authorId="1" shapeId="0">
      <text>
        <r>
          <rPr>
            <b/>
            <sz val="9"/>
            <color indexed="81"/>
            <rFont val="Calibri"/>
            <family val="2"/>
          </rPr>
          <t>Comentario:</t>
        </r>
        <r>
          <rPr>
            <sz val="9"/>
            <color indexed="81"/>
            <rFont val="Calibri"/>
            <family val="2"/>
          </rPr>
          <t xml:space="preserve">
Alimento ideal para ruminates con nivel de proteína que varia entre 6 a 14% cion promedio de 11-12%. Relativamente alto en energía, en la forma de almidón 57%, siendo altemanete fermentable, mejorando el crecimineto de los animales. Complementa lo forrajes y necesita suplementación de minerales y vitaminas.</t>
        </r>
      </text>
    </comment>
    <comment ref="B25" authorId="1" shapeId="0">
      <text>
        <r>
          <rPr>
            <b/>
            <sz val="9"/>
            <color indexed="81"/>
            <rFont val="Calibri"/>
            <family val="2"/>
          </rPr>
          <t>Comentario:</t>
        </r>
        <r>
          <rPr>
            <sz val="9"/>
            <color indexed="81"/>
            <rFont val="Calibri"/>
            <family val="2"/>
          </rPr>
          <t xml:space="preserve">
Buena fuente de proteína (32%). Si no es eliminada la cubierta fibrosa de la semilla afecta el resultado del análisis nutricional.
Hay variedades dulces y otras amargas (baja palatabilidad). Alcaloides están presentes en las variedades amargas y pueden ser toxicas
</t>
        </r>
      </text>
    </comment>
    <comment ref="B26" authorId="1" shapeId="0">
      <text>
        <r>
          <rPr>
            <b/>
            <sz val="9"/>
            <color indexed="81"/>
            <rFont val="Calibri"/>
            <family val="2"/>
          </rPr>
          <t>Comentario:</t>
        </r>
        <r>
          <rPr>
            <sz val="9"/>
            <color indexed="81"/>
            <rFont val="Calibri"/>
            <family val="2"/>
          </rPr>
          <t xml:space="preserve">
El grano de mayor energía y con alto contenido de almidón (65-70%) pero bajo en proteína (9%). El almidón es degradado lentamente comparado con el trigo; 30% del almidón no es degradado en el rumen. Son bajos en minerales y requiere suplementación. El procesamiento (roleado, partido o chancado) mejora la digestibilidad ruminal del grano.</t>
        </r>
      </text>
    </comment>
    <comment ref="B27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Grano bajo en energía al compararlo con otros granos de cereales. Alto contenido de fibra y muy palatable. </t>
        </r>
      </text>
    </comment>
    <comment ref="B28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Es una semilla hibrido del cruzamiento de trigo y arroz. Similar al trigo en el valor nutritivo, alto en energía, moderada proteína. Contenido de almidón cerca de 63%</t>
        </r>
      </text>
    </comment>
    <comment ref="B29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Grano con alta energía y un contenido promedio de proteína (12%). Bajo en fibra y alto contenido de almidón 65% que el 90% fermentable en el rumen. Suplementación de altas cantidades al día o en una sola ración puede causar acidosis ruminal.</t>
        </r>
      </text>
    </comment>
    <comment ref="B31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Subproducto de la producción de harina. Valor de energía y proteínas son bajo. Alta contenido de fósforo, magnesio y bajo en calcio.</t>
        </r>
      </text>
    </comment>
    <comment ref="B33" authorId="0" shapeId="0">
      <text>
        <r>
          <rPr>
            <b/>
            <sz val="9"/>
            <color indexed="81"/>
            <rFont val="Calibri"/>
            <family val="2"/>
          </rPr>
          <t>Comentarios:</t>
        </r>
        <r>
          <rPr>
            <sz val="9"/>
            <color indexed="81"/>
            <rFont val="Calibri"/>
            <family val="2"/>
          </rPr>
          <t xml:space="preserve">
Una de las mejores calidades de proteína vegetal. Contenido de metionina bajo y alto contenido de fósforo.</t>
        </r>
      </text>
    </comment>
  </commentList>
</comments>
</file>

<file path=xl/sharedStrings.xml><?xml version="1.0" encoding="utf-8"?>
<sst xmlns="http://schemas.openxmlformats.org/spreadsheetml/2006/main" count="61" uniqueCount="51">
  <si>
    <t>Avena</t>
  </si>
  <si>
    <t>Energía metabolizable (Mcal/kgMS)</t>
  </si>
  <si>
    <t>Proteína cruda (%)</t>
  </si>
  <si>
    <t>Costo por kg/MS</t>
  </si>
  <si>
    <t>Materia seca (MS) (%)</t>
  </si>
  <si>
    <t>Costo proteína ($/kg)</t>
  </si>
  <si>
    <t>Costo energía ($/Mcal)</t>
  </si>
  <si>
    <t>Lupino</t>
  </si>
  <si>
    <t>Maíz</t>
  </si>
  <si>
    <t>Cebada</t>
  </si>
  <si>
    <t>Triticale</t>
  </si>
  <si>
    <t>Trigo</t>
  </si>
  <si>
    <t>Cascarilla de avena</t>
  </si>
  <si>
    <t>Afrecho de trigo</t>
  </si>
  <si>
    <t>Cernido de avena</t>
  </si>
  <si>
    <t>Afrecho de soya</t>
  </si>
  <si>
    <t>Afrecho de raps</t>
  </si>
  <si>
    <t>Heno de pradera natural</t>
  </si>
  <si>
    <t>Heno ballica</t>
  </si>
  <si>
    <t>Paja de trigo</t>
  </si>
  <si>
    <t>Paja de cebada</t>
  </si>
  <si>
    <t>Melaza</t>
  </si>
  <si>
    <t>Urea 46%N</t>
  </si>
  <si>
    <t>Ensilaje (Bolo)</t>
  </si>
  <si>
    <t>Ensilaje Maíz</t>
  </si>
  <si>
    <t>Ensilaje (corte directo)</t>
  </si>
  <si>
    <t>Kg MS</t>
  </si>
  <si>
    <t>Costo ración ($/kg)</t>
  </si>
  <si>
    <t>Consumo MS/día</t>
  </si>
  <si>
    <t>Kg PC</t>
  </si>
  <si>
    <t>% Ración</t>
  </si>
  <si>
    <t>Kilos materia seca</t>
  </si>
  <si>
    <t>Pradera fertilizada primavera</t>
  </si>
  <si>
    <t>Pradera fertilizada verano</t>
  </si>
  <si>
    <t>Pradera fertilizada otoño</t>
  </si>
  <si>
    <t>Pradera fertilizada invierno</t>
  </si>
  <si>
    <t>Costo ($/kg)</t>
  </si>
  <si>
    <t>Agregar costo</t>
  </si>
  <si>
    <t>Nodo de Carne Bovina Los Ríos</t>
  </si>
  <si>
    <t>Planilla evaluación nutricional</t>
  </si>
  <si>
    <t>EM V1.1 nov2017</t>
  </si>
  <si>
    <r>
      <rPr>
        <sz val="15"/>
        <color rgb="FFFF0000"/>
        <rFont val="Calibri"/>
        <family val="2"/>
      </rPr>
      <t>Indicar:</t>
    </r>
    <r>
      <rPr>
        <sz val="15"/>
        <color theme="1"/>
        <rFont val="Calibri"/>
        <family val="2"/>
      </rPr>
      <t xml:space="preserve"> Precio del alimento fresco ($/kg)</t>
    </r>
  </si>
  <si>
    <t>Calidad nutricional</t>
  </si>
  <si>
    <t>Comparación costo energía/proteína</t>
  </si>
  <si>
    <t>Paso 1: Comparación calidad y costo de alimentos</t>
  </si>
  <si>
    <t>Paso 2: Evaluación de la ración</t>
  </si>
  <si>
    <t>Costo ración ($/kg día)</t>
  </si>
  <si>
    <r>
      <rPr>
        <sz val="15"/>
        <color rgb="FFFF0000"/>
        <rFont val="Calibri"/>
        <family val="2"/>
      </rPr>
      <t>Indicar</t>
    </r>
    <r>
      <rPr>
        <sz val="15"/>
        <color theme="1"/>
        <rFont val="Calibri"/>
        <family val="2"/>
      </rPr>
      <t>: kilos de cada alimento ofrecido a por animal al día</t>
    </r>
  </si>
  <si>
    <t>Consumo</t>
  </si>
  <si>
    <t>Costo y calidad de la ración</t>
  </si>
  <si>
    <t>Rumiantes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</si>
</sst>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sz val="15"/>
      <color rgb="FFFF0000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BC0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/>
    <xf numFmtId="0" fontId="8" fillId="4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8" fillId="8" borderId="0" xfId="0" applyFont="1" applyFill="1"/>
    <xf numFmtId="0" fontId="8" fillId="9" borderId="0" xfId="0" applyFont="1" applyFill="1"/>
    <xf numFmtId="0" fontId="8" fillId="10" borderId="0" xfId="0" applyFont="1" applyFill="1"/>
    <xf numFmtId="0" fontId="8" fillId="5" borderId="0" xfId="0" applyFont="1" applyFill="1"/>
    <xf numFmtId="0" fontId="8" fillId="6" borderId="0" xfId="0" applyFont="1" applyFill="1"/>
    <xf numFmtId="0" fontId="8" fillId="7" borderId="0" xfId="0" applyFont="1" applyFill="1"/>
    <xf numFmtId="164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wrapText="1"/>
    </xf>
    <xf numFmtId="164" fontId="8" fillId="4" borderId="0" xfId="0" applyNumberFormat="1" applyFont="1" applyFill="1"/>
    <xf numFmtId="0" fontId="8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/>
    </xf>
    <xf numFmtId="0" fontId="8" fillId="11" borderId="0" xfId="0" applyFont="1" applyFill="1" applyAlignment="1">
      <alignment horizontal="center" wrapText="1"/>
    </xf>
    <xf numFmtId="164" fontId="8" fillId="2" borderId="3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4" borderId="1" xfId="0" applyFont="1" applyFill="1" applyBorder="1"/>
    <xf numFmtId="0" fontId="8" fillId="12" borderId="0" xfId="0" applyFont="1" applyFill="1" applyAlignment="1">
      <alignment horizontal="center" wrapText="1"/>
    </xf>
    <xf numFmtId="3" fontId="7" fillId="4" borderId="4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7" fillId="4" borderId="0" xfId="0" applyFont="1" applyFill="1"/>
    <xf numFmtId="0" fontId="11" fillId="4" borderId="0" xfId="0" applyFont="1" applyFill="1" applyAlignment="1">
      <alignment horizontal="center"/>
    </xf>
    <xf numFmtId="0" fontId="10" fillId="4" borderId="1" xfId="0" applyFont="1" applyFill="1" applyBorder="1"/>
    <xf numFmtId="0" fontId="9" fillId="4" borderId="0" xfId="0" applyFont="1" applyFill="1"/>
    <xf numFmtId="1" fontId="8" fillId="4" borderId="3" xfId="0" applyNumberFormat="1" applyFont="1" applyFill="1" applyBorder="1" applyAlignment="1">
      <alignment horizontal="center"/>
    </xf>
    <xf numFmtId="2" fontId="8" fillId="4" borderId="0" xfId="0" applyNumberFormat="1" applyFont="1" applyFill="1"/>
    <xf numFmtId="164" fontId="8" fillId="4" borderId="7" xfId="0" applyNumberFormat="1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8" fillId="4" borderId="7" xfId="0" applyFont="1" applyFill="1" applyBorder="1"/>
    <xf numFmtId="164" fontId="8" fillId="4" borderId="0" xfId="0" applyNumberFormat="1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164" fontId="8" fillId="4" borderId="8" xfId="0" applyNumberFormat="1" applyFont="1" applyFill="1" applyBorder="1" applyAlignment="1">
      <alignment horizontal="center"/>
    </xf>
    <xf numFmtId="0" fontId="8" fillId="2" borderId="2" xfId="0" applyFont="1" applyFill="1" applyBorder="1" applyProtection="1">
      <protection locked="0"/>
    </xf>
    <xf numFmtId="164" fontId="8" fillId="3" borderId="3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/>
    </xf>
    <xf numFmtId="0" fontId="8" fillId="4" borderId="1" xfId="0" applyFont="1" applyFill="1" applyBorder="1" applyAlignment="1">
      <alignment horizontal="center"/>
    </xf>
  </cellXfs>
  <cellStyles count="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Normal" xfId="0" builtinId="0"/>
  </cellStyles>
  <dxfs count="3">
    <dxf>
      <font>
        <color rgb="FF000090"/>
      </font>
      <fill>
        <patternFill patternType="none">
          <fgColor indexed="64"/>
          <bgColor auto="1"/>
        </patternFill>
      </fill>
    </dxf>
    <dxf>
      <font>
        <color rgb="FF0000FF"/>
      </font>
      <fill>
        <patternFill patternType="solid">
          <fgColor indexed="64"/>
          <bgColor theme="0"/>
        </patternFill>
      </fill>
    </dxf>
    <dxf>
      <font>
        <color rgb="FF0000FF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1701800</xdr:colOff>
      <xdr:row>1</xdr:row>
      <xdr:rowOff>30562</xdr:rowOff>
    </xdr:from>
    <xdr:to>
      <xdr:col>2</xdr:col>
      <xdr:colOff>227493</xdr:colOff>
      <xdr:row>3</xdr:row>
      <xdr:rowOff>15387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43100" y="284562"/>
          <a:ext cx="900593" cy="69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93097</xdr:rowOff>
    </xdr:from>
    <xdr:to>
      <xdr:col>1</xdr:col>
      <xdr:colOff>1574800</xdr:colOff>
      <xdr:row>2</xdr:row>
      <xdr:rowOff>317500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21697"/>
          <a:ext cx="1816100" cy="58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B228"/>
  <sheetViews>
    <sheetView tabSelected="1" topLeftCell="A2" workbookViewId="0">
      <selection activeCell="J11" sqref="J11"/>
    </sheetView>
  </sheetViews>
  <sheetFormatPr baseColWidth="10" defaultColWidth="10.875" defaultRowHeight="18.75"/>
  <cols>
    <col min="1" max="1" width="3.125" style="2" customWidth="1"/>
    <col min="2" max="2" width="31.125" style="1" bestFit="1" customWidth="1"/>
    <col min="3" max="3" width="11.125" style="1" customWidth="1"/>
    <col min="4" max="4" width="1.375" style="2" customWidth="1"/>
    <col min="5" max="5" width="9.875" style="1" customWidth="1"/>
    <col min="6" max="6" width="15.625" style="1" customWidth="1"/>
    <col min="7" max="7" width="11.375" style="1" customWidth="1"/>
    <col min="8" max="8" width="1.375" style="2" customWidth="1"/>
    <col min="9" max="9" width="13" style="1" customWidth="1"/>
    <col min="10" max="10" width="13.625" style="1" customWidth="1"/>
    <col min="11" max="11" width="13.875" style="1" customWidth="1"/>
    <col min="12" max="12" width="8.375" style="2" customWidth="1"/>
    <col min="13" max="13" width="7.375" style="46" customWidth="1"/>
    <col min="14" max="14" width="15.875" style="1" customWidth="1"/>
    <col min="15" max="15" width="9.625" style="1" customWidth="1"/>
    <col min="16" max="16" width="8.5" style="1" customWidth="1"/>
    <col min="17" max="17" width="2.5" style="2" customWidth="1"/>
    <col min="18" max="19" width="11.125" style="1" bestFit="1" customWidth="1"/>
    <col min="20" max="20" width="15.875" style="1" customWidth="1"/>
    <col min="21" max="21" width="14.5" style="1" customWidth="1"/>
    <col min="22" max="22" width="10.875" style="2"/>
    <col min="23" max="23" width="7.125" style="2" hidden="1" customWidth="1"/>
    <col min="24" max="24" width="0" style="2" hidden="1" customWidth="1"/>
    <col min="25" max="25" width="5.625" style="2" hidden="1" customWidth="1"/>
    <col min="26" max="26" width="9.375" style="2" hidden="1" customWidth="1"/>
    <col min="27" max="27" width="10.375" style="2" hidden="1" customWidth="1"/>
    <col min="28" max="28" width="8.875" style="2" hidden="1" customWidth="1"/>
    <col min="29" max="29" width="7.875" style="2" hidden="1" customWidth="1"/>
    <col min="30" max="30" width="10" style="2" hidden="1" customWidth="1"/>
    <col min="31" max="31" width="7.5" style="2" hidden="1" customWidth="1"/>
    <col min="32" max="32" width="0" style="2" hidden="1" customWidth="1"/>
    <col min="33" max="33" width="7.5" style="2" hidden="1" customWidth="1"/>
    <col min="34" max="34" width="7.875" style="2" hidden="1" customWidth="1"/>
    <col min="35" max="35" width="4.5" style="2" hidden="1" customWidth="1"/>
    <col min="36" max="36" width="14.5" style="2" hidden="1" customWidth="1"/>
    <col min="37" max="37" width="10.5" style="2" hidden="1" customWidth="1"/>
    <col min="38" max="38" width="0" style="2" hidden="1" customWidth="1"/>
    <col min="39" max="262" width="10.875" style="2"/>
    <col min="263" max="16384" width="10.875" style="1"/>
  </cols>
  <sheetData>
    <row r="1" spans="1:262" s="2" customFormat="1" ht="21">
      <c r="A1" s="4" t="s">
        <v>38</v>
      </c>
      <c r="M1" s="46"/>
    </row>
    <row r="2" spans="1:262" s="2" customFormat="1" ht="28.5">
      <c r="F2" s="31"/>
      <c r="K2" s="32" t="s">
        <v>39</v>
      </c>
      <c r="M2" s="46"/>
    </row>
    <row r="3" spans="1:262" s="2" customFormat="1" ht="28.5">
      <c r="K3" s="32" t="s">
        <v>50</v>
      </c>
      <c r="M3" s="46"/>
    </row>
    <row r="4" spans="1:262" s="2" customFormat="1">
      <c r="M4" s="46"/>
    </row>
    <row r="5" spans="1:262" s="2" customFormat="1">
      <c r="M5" s="46"/>
    </row>
    <row r="6" spans="1:262" s="2" customFormat="1" ht="24" thickBot="1">
      <c r="C6" s="33" t="s">
        <v>44</v>
      </c>
      <c r="D6" s="24"/>
      <c r="E6" s="24"/>
      <c r="F6" s="24"/>
      <c r="G6" s="24"/>
      <c r="H6" s="24"/>
      <c r="I6" s="24"/>
      <c r="J6" s="24"/>
      <c r="K6" s="24"/>
      <c r="M6" s="46"/>
      <c r="N6" s="33" t="s">
        <v>45</v>
      </c>
      <c r="O6" s="24"/>
      <c r="P6" s="24"/>
      <c r="Q6" s="24"/>
      <c r="R6" s="24"/>
      <c r="S6" s="24"/>
      <c r="T6" s="24"/>
      <c r="U6" s="24"/>
    </row>
    <row r="7" spans="1:262" s="2" customFormat="1">
      <c r="M7" s="46"/>
    </row>
    <row r="8" spans="1:262" s="5" customFormat="1" ht="20.25" thickBot="1">
      <c r="E8" s="50" t="s">
        <v>42</v>
      </c>
      <c r="F8" s="50"/>
      <c r="G8" s="50"/>
      <c r="I8" s="50" t="s">
        <v>43</v>
      </c>
      <c r="J8" s="50"/>
      <c r="K8" s="50"/>
      <c r="M8" s="47"/>
      <c r="N8" s="50" t="s">
        <v>48</v>
      </c>
      <c r="O8" s="50"/>
      <c r="P8" s="50"/>
      <c r="R8" s="50" t="s">
        <v>49</v>
      </c>
      <c r="S8" s="50"/>
      <c r="T8" s="50"/>
      <c r="U8" s="50"/>
    </row>
    <row r="9" spans="1:262" s="6" customFormat="1" ht="117.75" thickBot="1">
      <c r="A9" s="5"/>
      <c r="B9" s="7"/>
      <c r="C9" s="25" t="s">
        <v>41</v>
      </c>
      <c r="D9" s="17"/>
      <c r="E9" s="19" t="s">
        <v>4</v>
      </c>
      <c r="F9" s="19" t="s">
        <v>1</v>
      </c>
      <c r="G9" s="19" t="s">
        <v>2</v>
      </c>
      <c r="H9" s="17"/>
      <c r="I9" s="19" t="s">
        <v>3</v>
      </c>
      <c r="J9" s="19" t="s">
        <v>6</v>
      </c>
      <c r="K9" s="19" t="s">
        <v>5</v>
      </c>
      <c r="L9" s="15"/>
      <c r="M9" s="48"/>
      <c r="N9" s="25" t="s">
        <v>47</v>
      </c>
      <c r="O9" s="19" t="s">
        <v>31</v>
      </c>
      <c r="P9" s="19" t="s">
        <v>30</v>
      </c>
      <c r="Q9" s="15"/>
      <c r="R9" s="19" t="s">
        <v>46</v>
      </c>
      <c r="S9" s="19" t="s">
        <v>28</v>
      </c>
      <c r="T9" s="19" t="s">
        <v>1</v>
      </c>
      <c r="U9" s="19" t="s">
        <v>2</v>
      </c>
      <c r="V9" s="15"/>
      <c r="W9" s="15" t="s">
        <v>37</v>
      </c>
      <c r="X9" s="15"/>
      <c r="Y9" s="15" t="s">
        <v>36</v>
      </c>
      <c r="Z9" s="15" t="s">
        <v>4</v>
      </c>
      <c r="AA9" s="15" t="s">
        <v>1</v>
      </c>
      <c r="AB9" s="15" t="s">
        <v>2</v>
      </c>
      <c r="AC9" s="15" t="s">
        <v>3</v>
      </c>
      <c r="AD9" s="15" t="s">
        <v>6</v>
      </c>
      <c r="AE9" s="15" t="s">
        <v>5</v>
      </c>
      <c r="AF9" s="15"/>
      <c r="AG9" s="15" t="s">
        <v>27</v>
      </c>
      <c r="AH9" s="15" t="s">
        <v>26</v>
      </c>
      <c r="AI9" s="15"/>
      <c r="AJ9" s="15" t="s">
        <v>1</v>
      </c>
      <c r="AK9" s="15" t="s">
        <v>29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</row>
    <row r="10" spans="1:262" s="6" customFormat="1" ht="21.75" thickBot="1">
      <c r="A10" s="5"/>
      <c r="B10" s="8" t="s">
        <v>32</v>
      </c>
      <c r="C10" s="44"/>
      <c r="D10" s="5"/>
      <c r="E10" s="20" t="str">
        <f t="shared" ref="E10:E37" si="0">IF(C10&gt;0.01,Z10,"")</f>
        <v/>
      </c>
      <c r="F10" s="21" t="str">
        <f t="shared" ref="F10:F37" si="1">IF(C10&gt;0.01,AA10,"")</f>
        <v/>
      </c>
      <c r="G10" s="20" t="str">
        <f t="shared" ref="G10:G37" si="2">IF(C10&gt;0.01,AB10,"")</f>
        <v/>
      </c>
      <c r="H10" s="14"/>
      <c r="I10" s="22" t="str">
        <f t="shared" ref="I10:I37" si="3">IF(C10&gt;0.01,AC10,"")</f>
        <v/>
      </c>
      <c r="J10" s="22" t="str">
        <f t="shared" ref="J10:J37" si="4">IF(C10&gt;0.01,AD10,"")</f>
        <v/>
      </c>
      <c r="K10" s="22" t="str">
        <f t="shared" ref="K10:K37" si="5">IF(C10&gt;0.01,AE10,"")</f>
        <v/>
      </c>
      <c r="L10" s="15"/>
      <c r="M10" s="49" t="str">
        <f>IF(N10&gt;0.01,IF(W10=N10,"Indicar precio",""),"")</f>
        <v/>
      </c>
      <c r="N10" s="45"/>
      <c r="O10" s="30" t="str">
        <f t="shared" ref="O10:O37" si="6">IF(N10&gt;0.01,AH10,"")</f>
        <v/>
      </c>
      <c r="P10" s="30" t="str">
        <f t="shared" ref="P10:P37" si="7">IF(N10&gt;0.01,AI10,"")</f>
        <v/>
      </c>
      <c r="Q10" s="5"/>
      <c r="R10" s="26">
        <f>IF(AH38&gt;0.01,SUM(AG10:AG37),"")</f>
        <v>940</v>
      </c>
      <c r="S10" s="27">
        <f>IF(AH38&gt;0.01,SUM(AH10:AH37),"")</f>
        <v>12.8</v>
      </c>
      <c r="T10" s="28">
        <f>IF(AH38&gt;0.01,(SUM(AJ10:AJ37)/SUM(AH10:AH37)),"")</f>
        <v>2.5013359374999999</v>
      </c>
      <c r="U10" s="29">
        <f>IF(AH38&gt;0.01,(SUM(AK10:AK37)/SUM(AH10:AH37)*100),"")</f>
        <v>15.226562499999998</v>
      </c>
      <c r="V10" s="5"/>
      <c r="W10" s="5">
        <f t="shared" ref="W10:W37" si="8">N10+C10</f>
        <v>0</v>
      </c>
      <c r="X10" s="5"/>
      <c r="Y10" s="5">
        <f t="shared" ref="Y10:Y37" si="9">C10</f>
        <v>0</v>
      </c>
      <c r="Z10" s="5">
        <v>15.8</v>
      </c>
      <c r="AA10" s="36">
        <v>2.81</v>
      </c>
      <c r="AB10" s="5">
        <v>21</v>
      </c>
      <c r="AC10" s="16">
        <f t="shared" ref="AC10:AC34" si="10">Y10/Z10*100</f>
        <v>0</v>
      </c>
      <c r="AD10" s="16">
        <f t="shared" ref="AD10:AD34" si="11">AC10/(AA10)</f>
        <v>0</v>
      </c>
      <c r="AE10" s="16">
        <f t="shared" ref="AE10:AE34" si="12">AC10*1000/(1000*AB10/100)</f>
        <v>0</v>
      </c>
      <c r="AF10" s="5"/>
      <c r="AG10" s="18">
        <f t="shared" ref="AG10:AG13" si="13">IF(N10&gt;0.01,C10*N10,0)</f>
        <v>0</v>
      </c>
      <c r="AH10" s="5">
        <f t="shared" ref="AH10:AH37" si="14">IF(M10="Agregar costo","",IF(N10&gt;0.01,N10*E10/100,0))</f>
        <v>0</v>
      </c>
      <c r="AI10" s="16">
        <f t="shared" ref="AI10:AI34" si="15">IF($AH$38=0,"",AH10/$AH$38*100)</f>
        <v>0</v>
      </c>
      <c r="AJ10" s="5">
        <f t="shared" ref="AJ10:AJ37" si="16">IF(N10&gt;0.01,E10*N10*F10/100,0)</f>
        <v>0</v>
      </c>
      <c r="AK10" s="5">
        <f t="shared" ref="AK10:AK37" si="17">IF(N10&gt;0.01,E10*N10*G10/100/100,0)</f>
        <v>0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</row>
    <row r="11" spans="1:262" s="6" customFormat="1" ht="19.5">
      <c r="A11" s="5"/>
      <c r="B11" s="8" t="s">
        <v>33</v>
      </c>
      <c r="C11" s="44">
        <v>15</v>
      </c>
      <c r="D11" s="5"/>
      <c r="E11" s="20">
        <f t="shared" si="0"/>
        <v>22</v>
      </c>
      <c r="F11" s="21">
        <f t="shared" si="1"/>
        <v>2.5</v>
      </c>
      <c r="G11" s="20">
        <f t="shared" si="2"/>
        <v>16</v>
      </c>
      <c r="H11" s="14"/>
      <c r="I11" s="22">
        <f t="shared" si="3"/>
        <v>68.181818181818173</v>
      </c>
      <c r="J11" s="22">
        <f t="shared" si="4"/>
        <v>27.27272727272727</v>
      </c>
      <c r="K11" s="22">
        <f t="shared" si="5"/>
        <v>426.13636363636363</v>
      </c>
      <c r="L11" s="15"/>
      <c r="M11" s="49" t="str">
        <f t="shared" ref="M11:M37" si="18">IF(N11&gt;0.01,IF(W11=N11,"Indicar precio",""),"")</f>
        <v/>
      </c>
      <c r="N11" s="45">
        <v>50</v>
      </c>
      <c r="O11" s="30">
        <f t="shared" si="6"/>
        <v>11</v>
      </c>
      <c r="P11" s="30">
        <f t="shared" si="7"/>
        <v>85.9375</v>
      </c>
      <c r="Q11" s="5"/>
      <c r="R11" s="5"/>
      <c r="S11" s="5"/>
      <c r="T11" s="5"/>
      <c r="U11" s="5"/>
      <c r="V11" s="5"/>
      <c r="W11" s="5">
        <f t="shared" si="8"/>
        <v>65</v>
      </c>
      <c r="X11" s="5"/>
      <c r="Y11" s="5">
        <f t="shared" si="9"/>
        <v>15</v>
      </c>
      <c r="Z11" s="5">
        <v>22</v>
      </c>
      <c r="AA11" s="36">
        <v>2.5</v>
      </c>
      <c r="AB11" s="5">
        <v>16</v>
      </c>
      <c r="AC11" s="16">
        <f t="shared" si="10"/>
        <v>68.181818181818173</v>
      </c>
      <c r="AD11" s="16">
        <f t="shared" si="11"/>
        <v>27.27272727272727</v>
      </c>
      <c r="AE11" s="16">
        <f t="shared" si="12"/>
        <v>426.13636363636363</v>
      </c>
      <c r="AF11" s="5"/>
      <c r="AG11" s="18">
        <f t="shared" si="13"/>
        <v>750</v>
      </c>
      <c r="AH11" s="5">
        <f t="shared" si="14"/>
        <v>11</v>
      </c>
      <c r="AI11" s="16">
        <f t="shared" si="15"/>
        <v>85.9375</v>
      </c>
      <c r="AJ11" s="5">
        <f t="shared" si="16"/>
        <v>27.5</v>
      </c>
      <c r="AK11" s="5">
        <f t="shared" si="17"/>
        <v>1.76</v>
      </c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</row>
    <row r="12" spans="1:262" s="6" customFormat="1" ht="19.5">
      <c r="A12" s="5"/>
      <c r="B12" s="8" t="s">
        <v>34</v>
      </c>
      <c r="C12" s="44"/>
      <c r="D12" s="5"/>
      <c r="E12" s="20" t="str">
        <f t="shared" si="0"/>
        <v/>
      </c>
      <c r="F12" s="21" t="str">
        <f t="shared" si="1"/>
        <v/>
      </c>
      <c r="G12" s="20" t="str">
        <f t="shared" si="2"/>
        <v/>
      </c>
      <c r="H12" s="14"/>
      <c r="I12" s="35" t="str">
        <f t="shared" si="3"/>
        <v/>
      </c>
      <c r="J12" s="22" t="str">
        <f t="shared" si="4"/>
        <v/>
      </c>
      <c r="K12" s="22" t="str">
        <f t="shared" si="5"/>
        <v/>
      </c>
      <c r="L12" s="15"/>
      <c r="M12" s="49" t="str">
        <f t="shared" si="18"/>
        <v/>
      </c>
      <c r="N12" s="45"/>
      <c r="O12" s="30" t="str">
        <f t="shared" si="6"/>
        <v/>
      </c>
      <c r="P12" s="30" t="str">
        <f t="shared" si="7"/>
        <v/>
      </c>
      <c r="Q12" s="5"/>
      <c r="R12" s="5"/>
      <c r="S12" s="5"/>
      <c r="T12" s="5"/>
      <c r="U12" s="5"/>
      <c r="V12" s="5"/>
      <c r="W12" s="5">
        <f t="shared" si="8"/>
        <v>0</v>
      </c>
      <c r="X12" s="5"/>
      <c r="Y12" s="5">
        <f t="shared" si="9"/>
        <v>0</v>
      </c>
      <c r="Z12" s="5">
        <v>17</v>
      </c>
      <c r="AA12" s="36">
        <v>2.65</v>
      </c>
      <c r="AB12" s="5">
        <v>20</v>
      </c>
      <c r="AC12" s="16">
        <f t="shared" si="10"/>
        <v>0</v>
      </c>
      <c r="AD12" s="16">
        <f t="shared" si="11"/>
        <v>0</v>
      </c>
      <c r="AE12" s="16">
        <f t="shared" si="12"/>
        <v>0</v>
      </c>
      <c r="AF12" s="5"/>
      <c r="AG12" s="18">
        <f t="shared" si="13"/>
        <v>0</v>
      </c>
      <c r="AH12" s="5">
        <f t="shared" si="14"/>
        <v>0</v>
      </c>
      <c r="AI12" s="16">
        <f t="shared" si="15"/>
        <v>0</v>
      </c>
      <c r="AJ12" s="5">
        <f t="shared" si="16"/>
        <v>0</v>
      </c>
      <c r="AK12" s="5">
        <f t="shared" si="17"/>
        <v>0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</row>
    <row r="13" spans="1:262" s="6" customFormat="1" ht="19.5">
      <c r="A13" s="5"/>
      <c r="B13" s="8" t="s">
        <v>35</v>
      </c>
      <c r="C13" s="44"/>
      <c r="D13" s="5"/>
      <c r="E13" s="20" t="str">
        <f t="shared" si="0"/>
        <v/>
      </c>
      <c r="F13" s="21" t="str">
        <f t="shared" si="1"/>
        <v/>
      </c>
      <c r="G13" s="20" t="str">
        <f t="shared" si="2"/>
        <v/>
      </c>
      <c r="H13" s="14"/>
      <c r="I13" s="22" t="str">
        <f t="shared" si="3"/>
        <v/>
      </c>
      <c r="J13" s="22" t="str">
        <f t="shared" si="4"/>
        <v/>
      </c>
      <c r="K13" s="22" t="str">
        <f t="shared" si="5"/>
        <v/>
      </c>
      <c r="L13" s="15"/>
      <c r="M13" s="49" t="str">
        <f t="shared" si="18"/>
        <v/>
      </c>
      <c r="N13" s="45"/>
      <c r="O13" s="30" t="str">
        <f t="shared" si="6"/>
        <v/>
      </c>
      <c r="P13" s="30" t="str">
        <f t="shared" si="7"/>
        <v/>
      </c>
      <c r="Q13" s="5"/>
      <c r="R13" s="5"/>
      <c r="S13" s="5"/>
      <c r="T13" s="5"/>
      <c r="U13" s="5"/>
      <c r="V13" s="5"/>
      <c r="W13" s="5">
        <f t="shared" si="8"/>
        <v>0</v>
      </c>
      <c r="X13" s="5"/>
      <c r="Y13" s="5">
        <f t="shared" si="9"/>
        <v>0</v>
      </c>
      <c r="Z13" s="5">
        <v>14</v>
      </c>
      <c r="AA13" s="36">
        <v>2.8</v>
      </c>
      <c r="AB13" s="5">
        <v>24</v>
      </c>
      <c r="AC13" s="16">
        <f t="shared" si="10"/>
        <v>0</v>
      </c>
      <c r="AD13" s="16">
        <f t="shared" si="11"/>
        <v>0</v>
      </c>
      <c r="AE13" s="16">
        <f t="shared" si="12"/>
        <v>0</v>
      </c>
      <c r="AF13" s="5"/>
      <c r="AG13" s="18">
        <f t="shared" si="13"/>
        <v>0</v>
      </c>
      <c r="AH13" s="5">
        <f t="shared" si="14"/>
        <v>0</v>
      </c>
      <c r="AI13" s="16">
        <f t="shared" si="15"/>
        <v>0</v>
      </c>
      <c r="AJ13" s="5">
        <f t="shared" si="16"/>
        <v>0</v>
      </c>
      <c r="AK13" s="5">
        <f t="shared" si="17"/>
        <v>0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</row>
    <row r="14" spans="1:262" s="6" customFormat="1" ht="19.5">
      <c r="A14" s="5"/>
      <c r="B14" s="9" t="s">
        <v>23</v>
      </c>
      <c r="C14" s="44"/>
      <c r="D14" s="5"/>
      <c r="E14" s="20" t="str">
        <f t="shared" si="0"/>
        <v/>
      </c>
      <c r="F14" s="21" t="str">
        <f t="shared" si="1"/>
        <v/>
      </c>
      <c r="G14" s="20" t="str">
        <f t="shared" si="2"/>
        <v/>
      </c>
      <c r="H14" s="14"/>
      <c r="I14" s="22" t="str">
        <f t="shared" si="3"/>
        <v/>
      </c>
      <c r="J14" s="22" t="str">
        <f t="shared" si="4"/>
        <v/>
      </c>
      <c r="K14" s="22" t="str">
        <f t="shared" si="5"/>
        <v/>
      </c>
      <c r="L14" s="15"/>
      <c r="M14" s="49" t="str">
        <f t="shared" si="18"/>
        <v/>
      </c>
      <c r="N14" s="45"/>
      <c r="O14" s="30" t="str">
        <f t="shared" si="6"/>
        <v/>
      </c>
      <c r="P14" s="30" t="str">
        <f t="shared" si="7"/>
        <v/>
      </c>
      <c r="Q14" s="5"/>
      <c r="R14" s="5"/>
      <c r="S14" s="5"/>
      <c r="T14" s="5"/>
      <c r="U14" s="5"/>
      <c r="V14" s="5"/>
      <c r="W14" s="5">
        <f t="shared" si="8"/>
        <v>0</v>
      </c>
      <c r="X14" s="5"/>
      <c r="Y14" s="5">
        <f t="shared" si="9"/>
        <v>0</v>
      </c>
      <c r="Z14" s="5">
        <v>35</v>
      </c>
      <c r="AA14" s="36">
        <v>2.3899999999999997</v>
      </c>
      <c r="AB14" s="5">
        <v>17</v>
      </c>
      <c r="AC14" s="16">
        <f t="shared" si="10"/>
        <v>0</v>
      </c>
      <c r="AD14" s="16">
        <f t="shared" si="11"/>
        <v>0</v>
      </c>
      <c r="AE14" s="16">
        <f t="shared" si="12"/>
        <v>0</v>
      </c>
      <c r="AF14" s="5"/>
      <c r="AG14" s="18">
        <f t="shared" ref="AG14:AG37" si="19">IF(N14&gt;0.01,C14*N14,0)</f>
        <v>0</v>
      </c>
      <c r="AH14" s="5">
        <f t="shared" si="14"/>
        <v>0</v>
      </c>
      <c r="AI14" s="16">
        <f t="shared" si="15"/>
        <v>0</v>
      </c>
      <c r="AJ14" s="5">
        <f t="shared" si="16"/>
        <v>0</v>
      </c>
      <c r="AK14" s="5">
        <f t="shared" si="17"/>
        <v>0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</row>
    <row r="15" spans="1:262" s="6" customFormat="1" ht="19.5">
      <c r="A15" s="5"/>
      <c r="B15" s="9" t="s">
        <v>25</v>
      </c>
      <c r="C15" s="44"/>
      <c r="D15" s="5"/>
      <c r="E15" s="20" t="str">
        <f t="shared" si="0"/>
        <v/>
      </c>
      <c r="F15" s="21" t="str">
        <f t="shared" si="1"/>
        <v/>
      </c>
      <c r="G15" s="20" t="str">
        <f t="shared" si="2"/>
        <v/>
      </c>
      <c r="H15" s="14"/>
      <c r="I15" s="22" t="str">
        <f t="shared" si="3"/>
        <v/>
      </c>
      <c r="J15" s="22" t="str">
        <f t="shared" si="4"/>
        <v/>
      </c>
      <c r="K15" s="22" t="str">
        <f t="shared" si="5"/>
        <v/>
      </c>
      <c r="L15" s="15"/>
      <c r="M15" s="49" t="str">
        <f t="shared" si="18"/>
        <v/>
      </c>
      <c r="N15" s="45"/>
      <c r="O15" s="30" t="str">
        <f t="shared" si="6"/>
        <v/>
      </c>
      <c r="P15" s="30" t="str">
        <f t="shared" si="7"/>
        <v/>
      </c>
      <c r="Q15" s="5"/>
      <c r="R15" s="5"/>
      <c r="S15" s="5"/>
      <c r="T15" s="5"/>
      <c r="U15" s="5"/>
      <c r="V15" s="5"/>
      <c r="W15" s="5">
        <f t="shared" si="8"/>
        <v>0</v>
      </c>
      <c r="X15" s="5"/>
      <c r="Y15" s="5">
        <f t="shared" si="9"/>
        <v>0</v>
      </c>
      <c r="Z15" s="5">
        <v>20</v>
      </c>
      <c r="AA15" s="36">
        <v>2.1509999999999998</v>
      </c>
      <c r="AB15" s="5">
        <v>14</v>
      </c>
      <c r="AC15" s="16">
        <f t="shared" si="10"/>
        <v>0</v>
      </c>
      <c r="AD15" s="16">
        <f t="shared" si="11"/>
        <v>0</v>
      </c>
      <c r="AE15" s="16">
        <f t="shared" si="12"/>
        <v>0</v>
      </c>
      <c r="AF15" s="5"/>
      <c r="AG15" s="18">
        <f t="shared" si="19"/>
        <v>0</v>
      </c>
      <c r="AH15" s="5">
        <f t="shared" si="14"/>
        <v>0</v>
      </c>
      <c r="AI15" s="16">
        <f t="shared" si="15"/>
        <v>0</v>
      </c>
      <c r="AJ15" s="5">
        <f t="shared" si="16"/>
        <v>0</v>
      </c>
      <c r="AK15" s="5">
        <f t="shared" si="17"/>
        <v>0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</row>
    <row r="16" spans="1:262" s="6" customFormat="1" ht="19.5">
      <c r="A16" s="5"/>
      <c r="B16" s="9" t="s">
        <v>24</v>
      </c>
      <c r="C16" s="44"/>
      <c r="D16" s="5"/>
      <c r="E16" s="20" t="str">
        <f t="shared" si="0"/>
        <v/>
      </c>
      <c r="F16" s="21" t="str">
        <f t="shared" si="1"/>
        <v/>
      </c>
      <c r="G16" s="20" t="str">
        <f t="shared" si="2"/>
        <v/>
      </c>
      <c r="H16" s="14"/>
      <c r="I16" s="22" t="str">
        <f t="shared" si="3"/>
        <v/>
      </c>
      <c r="J16" s="22" t="str">
        <f t="shared" si="4"/>
        <v/>
      </c>
      <c r="K16" s="22" t="str">
        <f t="shared" si="5"/>
        <v/>
      </c>
      <c r="L16" s="15"/>
      <c r="M16" s="49" t="str">
        <f t="shared" si="18"/>
        <v/>
      </c>
      <c r="N16" s="45"/>
      <c r="O16" s="30" t="str">
        <f t="shared" si="6"/>
        <v/>
      </c>
      <c r="P16" s="30" t="str">
        <f t="shared" si="7"/>
        <v/>
      </c>
      <c r="Q16" s="5"/>
      <c r="R16" s="5"/>
      <c r="S16" s="5"/>
      <c r="T16" s="5"/>
      <c r="U16" s="5"/>
      <c r="V16" s="5"/>
      <c r="W16" s="5">
        <f t="shared" si="8"/>
        <v>0</v>
      </c>
      <c r="X16" s="5"/>
      <c r="Y16" s="5">
        <f t="shared" si="9"/>
        <v>0</v>
      </c>
      <c r="Z16" s="5">
        <v>33</v>
      </c>
      <c r="AA16" s="36">
        <v>2.4855999999999998</v>
      </c>
      <c r="AB16" s="5">
        <v>8</v>
      </c>
      <c r="AC16" s="16">
        <f t="shared" si="10"/>
        <v>0</v>
      </c>
      <c r="AD16" s="16">
        <f t="shared" si="11"/>
        <v>0</v>
      </c>
      <c r="AE16" s="16">
        <f t="shared" si="12"/>
        <v>0</v>
      </c>
      <c r="AF16" s="5"/>
      <c r="AG16" s="18">
        <f t="shared" si="19"/>
        <v>0</v>
      </c>
      <c r="AH16" s="5">
        <f t="shared" si="14"/>
        <v>0</v>
      </c>
      <c r="AI16" s="16">
        <f t="shared" si="15"/>
        <v>0</v>
      </c>
      <c r="AJ16" s="5">
        <f t="shared" si="16"/>
        <v>0</v>
      </c>
      <c r="AK16" s="5">
        <f t="shared" si="17"/>
        <v>0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</row>
    <row r="17" spans="1:262" s="6" customFormat="1" ht="19.5">
      <c r="A17" s="5"/>
      <c r="B17" s="10" t="s">
        <v>17</v>
      </c>
      <c r="C17" s="44"/>
      <c r="D17" s="5"/>
      <c r="E17" s="20" t="str">
        <f t="shared" si="0"/>
        <v/>
      </c>
      <c r="F17" s="21" t="str">
        <f t="shared" si="1"/>
        <v/>
      </c>
      <c r="G17" s="20" t="str">
        <f t="shared" si="2"/>
        <v/>
      </c>
      <c r="H17" s="14"/>
      <c r="I17" s="22" t="str">
        <f t="shared" si="3"/>
        <v/>
      </c>
      <c r="J17" s="22" t="str">
        <f t="shared" si="4"/>
        <v/>
      </c>
      <c r="K17" s="22" t="str">
        <f t="shared" si="5"/>
        <v/>
      </c>
      <c r="L17" s="15"/>
      <c r="M17" s="49" t="str">
        <f t="shared" si="18"/>
        <v/>
      </c>
      <c r="N17" s="45"/>
      <c r="O17" s="30" t="str">
        <f t="shared" si="6"/>
        <v/>
      </c>
      <c r="P17" s="30" t="str">
        <f t="shared" si="7"/>
        <v/>
      </c>
      <c r="Q17" s="5"/>
      <c r="R17" s="5"/>
      <c r="S17" s="5"/>
      <c r="T17" s="5"/>
      <c r="U17" s="5"/>
      <c r="V17" s="5"/>
      <c r="W17" s="5">
        <f t="shared" si="8"/>
        <v>0</v>
      </c>
      <c r="X17" s="5"/>
      <c r="Y17" s="5">
        <f t="shared" si="9"/>
        <v>0</v>
      </c>
      <c r="Z17" s="5">
        <v>88</v>
      </c>
      <c r="AA17" s="36">
        <v>1.9837</v>
      </c>
      <c r="AB17" s="5">
        <v>8</v>
      </c>
      <c r="AC17" s="16">
        <f t="shared" si="10"/>
        <v>0</v>
      </c>
      <c r="AD17" s="16">
        <f t="shared" si="11"/>
        <v>0</v>
      </c>
      <c r="AE17" s="16">
        <f t="shared" si="12"/>
        <v>0</v>
      </c>
      <c r="AF17" s="5"/>
      <c r="AG17" s="18">
        <f t="shared" si="19"/>
        <v>0</v>
      </c>
      <c r="AH17" s="5">
        <f t="shared" si="14"/>
        <v>0</v>
      </c>
      <c r="AI17" s="16">
        <f t="shared" si="15"/>
        <v>0</v>
      </c>
      <c r="AJ17" s="5">
        <f t="shared" si="16"/>
        <v>0</v>
      </c>
      <c r="AK17" s="5">
        <f t="shared" si="17"/>
        <v>0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</row>
    <row r="18" spans="1:262" s="6" customFormat="1" ht="19.5">
      <c r="A18" s="5"/>
      <c r="B18" s="10" t="s">
        <v>18</v>
      </c>
      <c r="C18" s="44"/>
      <c r="D18" s="5"/>
      <c r="E18" s="20" t="str">
        <f t="shared" si="0"/>
        <v/>
      </c>
      <c r="F18" s="21" t="str">
        <f t="shared" si="1"/>
        <v/>
      </c>
      <c r="G18" s="20" t="str">
        <f t="shared" si="2"/>
        <v/>
      </c>
      <c r="H18" s="14"/>
      <c r="I18" s="22" t="str">
        <f t="shared" si="3"/>
        <v/>
      </c>
      <c r="J18" s="22" t="str">
        <f t="shared" si="4"/>
        <v/>
      </c>
      <c r="K18" s="22" t="str">
        <f t="shared" si="5"/>
        <v/>
      </c>
      <c r="L18" s="15"/>
      <c r="M18" s="49" t="str">
        <f t="shared" si="18"/>
        <v/>
      </c>
      <c r="N18" s="45"/>
      <c r="O18" s="30" t="str">
        <f t="shared" si="6"/>
        <v/>
      </c>
      <c r="P18" s="30" t="str">
        <f t="shared" si="7"/>
        <v/>
      </c>
      <c r="Q18" s="5"/>
      <c r="R18" s="5"/>
      <c r="S18" s="5"/>
      <c r="T18" s="5"/>
      <c r="U18" s="5"/>
      <c r="V18" s="5"/>
      <c r="W18" s="5">
        <f t="shared" si="8"/>
        <v>0</v>
      </c>
      <c r="X18" s="5"/>
      <c r="Y18" s="5">
        <f t="shared" si="9"/>
        <v>0</v>
      </c>
      <c r="Z18" s="5">
        <v>88</v>
      </c>
      <c r="AA18" s="36">
        <v>1.9837</v>
      </c>
      <c r="AB18" s="5">
        <v>12</v>
      </c>
      <c r="AC18" s="16">
        <f t="shared" si="10"/>
        <v>0</v>
      </c>
      <c r="AD18" s="16">
        <f t="shared" si="11"/>
        <v>0</v>
      </c>
      <c r="AE18" s="16">
        <f t="shared" si="12"/>
        <v>0</v>
      </c>
      <c r="AF18" s="5"/>
      <c r="AG18" s="18">
        <f t="shared" si="19"/>
        <v>0</v>
      </c>
      <c r="AH18" s="5">
        <f t="shared" si="14"/>
        <v>0</v>
      </c>
      <c r="AI18" s="16">
        <f t="shared" si="15"/>
        <v>0</v>
      </c>
      <c r="AJ18" s="5">
        <f t="shared" si="16"/>
        <v>0</v>
      </c>
      <c r="AK18" s="5">
        <f t="shared" si="17"/>
        <v>0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</row>
    <row r="19" spans="1:262" s="6" customFormat="1" ht="19.5">
      <c r="A19" s="5"/>
      <c r="B19" s="10" t="s">
        <v>19</v>
      </c>
      <c r="C19" s="44"/>
      <c r="D19" s="5"/>
      <c r="E19" s="20" t="str">
        <f t="shared" si="0"/>
        <v/>
      </c>
      <c r="F19" s="21" t="str">
        <f t="shared" si="1"/>
        <v/>
      </c>
      <c r="G19" s="20" t="str">
        <f t="shared" si="2"/>
        <v/>
      </c>
      <c r="H19" s="14"/>
      <c r="I19" s="22" t="str">
        <f t="shared" si="3"/>
        <v/>
      </c>
      <c r="J19" s="22" t="str">
        <f t="shared" si="4"/>
        <v/>
      </c>
      <c r="K19" s="22" t="str">
        <f t="shared" si="5"/>
        <v/>
      </c>
      <c r="L19" s="15"/>
      <c r="M19" s="49" t="str">
        <f t="shared" si="18"/>
        <v/>
      </c>
      <c r="N19" s="45"/>
      <c r="O19" s="30" t="str">
        <f t="shared" si="6"/>
        <v/>
      </c>
      <c r="P19" s="30" t="str">
        <f t="shared" si="7"/>
        <v/>
      </c>
      <c r="Q19" s="5"/>
      <c r="R19" s="5"/>
      <c r="S19" s="5"/>
      <c r="T19" s="5"/>
      <c r="U19" s="5"/>
      <c r="V19" s="5"/>
      <c r="W19" s="5">
        <f t="shared" si="8"/>
        <v>0</v>
      </c>
      <c r="X19" s="5"/>
      <c r="Y19" s="5">
        <f t="shared" si="9"/>
        <v>0</v>
      </c>
      <c r="Z19" s="5">
        <v>90</v>
      </c>
      <c r="AA19" s="36">
        <v>1.2188999999999999</v>
      </c>
      <c r="AB19" s="5">
        <v>4</v>
      </c>
      <c r="AC19" s="16">
        <f t="shared" si="10"/>
        <v>0</v>
      </c>
      <c r="AD19" s="16">
        <f t="shared" si="11"/>
        <v>0</v>
      </c>
      <c r="AE19" s="16">
        <f t="shared" si="12"/>
        <v>0</v>
      </c>
      <c r="AF19" s="5"/>
      <c r="AG19" s="18">
        <f t="shared" si="19"/>
        <v>0</v>
      </c>
      <c r="AH19" s="5">
        <f t="shared" si="14"/>
        <v>0</v>
      </c>
      <c r="AI19" s="16">
        <f t="shared" si="15"/>
        <v>0</v>
      </c>
      <c r="AJ19" s="5">
        <f t="shared" si="16"/>
        <v>0</v>
      </c>
      <c r="AK19" s="5">
        <f t="shared" si="17"/>
        <v>0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</row>
    <row r="20" spans="1:262" s="6" customFormat="1" ht="19.5">
      <c r="A20" s="5"/>
      <c r="B20" s="10" t="s">
        <v>20</v>
      </c>
      <c r="C20" s="44"/>
      <c r="D20" s="5"/>
      <c r="E20" s="20" t="str">
        <f t="shared" si="0"/>
        <v/>
      </c>
      <c r="F20" s="21" t="str">
        <f t="shared" si="1"/>
        <v/>
      </c>
      <c r="G20" s="20" t="str">
        <f t="shared" si="2"/>
        <v/>
      </c>
      <c r="H20" s="14"/>
      <c r="I20" s="22" t="str">
        <f t="shared" si="3"/>
        <v/>
      </c>
      <c r="J20" s="22" t="str">
        <f t="shared" si="4"/>
        <v/>
      </c>
      <c r="K20" s="22" t="str">
        <f t="shared" si="5"/>
        <v/>
      </c>
      <c r="L20" s="15"/>
      <c r="M20" s="49" t="str">
        <f t="shared" si="18"/>
        <v/>
      </c>
      <c r="N20" s="45"/>
      <c r="O20" s="30" t="str">
        <f t="shared" si="6"/>
        <v/>
      </c>
      <c r="P20" s="30" t="str">
        <f t="shared" si="7"/>
        <v/>
      </c>
      <c r="Q20" s="5"/>
      <c r="R20" s="5"/>
      <c r="S20" s="5"/>
      <c r="T20" s="5"/>
      <c r="U20" s="5"/>
      <c r="V20" s="5"/>
      <c r="W20" s="5">
        <f t="shared" si="8"/>
        <v>0</v>
      </c>
      <c r="X20" s="5"/>
      <c r="Y20" s="5">
        <f t="shared" si="9"/>
        <v>0</v>
      </c>
      <c r="Z20" s="5">
        <v>90</v>
      </c>
      <c r="AA20" s="36">
        <v>1.3145</v>
      </c>
      <c r="AB20" s="5">
        <v>3</v>
      </c>
      <c r="AC20" s="16">
        <f t="shared" si="10"/>
        <v>0</v>
      </c>
      <c r="AD20" s="16">
        <f t="shared" si="11"/>
        <v>0</v>
      </c>
      <c r="AE20" s="16">
        <f t="shared" si="12"/>
        <v>0</v>
      </c>
      <c r="AF20" s="5"/>
      <c r="AG20" s="18">
        <f t="shared" si="19"/>
        <v>0</v>
      </c>
      <c r="AH20" s="5">
        <f t="shared" si="14"/>
        <v>0</v>
      </c>
      <c r="AI20" s="16">
        <f t="shared" si="15"/>
        <v>0</v>
      </c>
      <c r="AJ20" s="5">
        <f t="shared" si="16"/>
        <v>0</v>
      </c>
      <c r="AK20" s="5">
        <f t="shared" si="17"/>
        <v>0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</row>
    <row r="21" spans="1:262" s="6" customFormat="1" ht="19.5">
      <c r="A21" s="5"/>
      <c r="B21" s="10" t="s">
        <v>20</v>
      </c>
      <c r="C21" s="44"/>
      <c r="D21" s="5"/>
      <c r="E21" s="20" t="str">
        <f t="shared" si="0"/>
        <v/>
      </c>
      <c r="F21" s="21" t="str">
        <f t="shared" si="1"/>
        <v/>
      </c>
      <c r="G21" s="20" t="str">
        <f t="shared" si="2"/>
        <v/>
      </c>
      <c r="H21" s="14"/>
      <c r="I21" s="22" t="str">
        <f t="shared" si="3"/>
        <v/>
      </c>
      <c r="J21" s="22" t="str">
        <f t="shared" si="4"/>
        <v/>
      </c>
      <c r="K21" s="22" t="str">
        <f t="shared" si="5"/>
        <v/>
      </c>
      <c r="L21" s="15"/>
      <c r="M21" s="49" t="str">
        <f t="shared" si="18"/>
        <v/>
      </c>
      <c r="N21" s="45"/>
      <c r="O21" s="30" t="str">
        <f t="shared" si="6"/>
        <v/>
      </c>
      <c r="P21" s="30" t="str">
        <f t="shared" si="7"/>
        <v/>
      </c>
      <c r="Q21" s="5"/>
      <c r="R21" s="5"/>
      <c r="S21" s="5"/>
      <c r="T21" s="5"/>
      <c r="U21" s="5"/>
      <c r="V21" s="5"/>
      <c r="W21" s="5">
        <f t="shared" si="8"/>
        <v>0</v>
      </c>
      <c r="X21" s="5"/>
      <c r="Y21" s="5">
        <f t="shared" si="9"/>
        <v>0</v>
      </c>
      <c r="Z21" s="5">
        <v>90</v>
      </c>
      <c r="AA21" s="36">
        <v>1.0993999999999999</v>
      </c>
      <c r="AB21" s="5">
        <v>3</v>
      </c>
      <c r="AC21" s="16">
        <f t="shared" si="10"/>
        <v>0</v>
      </c>
      <c r="AD21" s="16">
        <f t="shared" si="11"/>
        <v>0</v>
      </c>
      <c r="AE21" s="16">
        <f t="shared" si="12"/>
        <v>0</v>
      </c>
      <c r="AF21" s="5"/>
      <c r="AG21" s="18">
        <f t="shared" si="19"/>
        <v>0</v>
      </c>
      <c r="AH21" s="5">
        <f t="shared" si="14"/>
        <v>0</v>
      </c>
      <c r="AI21" s="16">
        <f t="shared" si="15"/>
        <v>0</v>
      </c>
      <c r="AJ21" s="5">
        <f t="shared" si="16"/>
        <v>0</v>
      </c>
      <c r="AK21" s="5">
        <f t="shared" si="17"/>
        <v>0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</row>
    <row r="22" spans="1:262" s="6" customFormat="1" ht="19.5">
      <c r="A22" s="5"/>
      <c r="B22" s="6" t="s">
        <v>21</v>
      </c>
      <c r="C22" s="44"/>
      <c r="D22" s="5"/>
      <c r="E22" s="20" t="str">
        <f t="shared" si="0"/>
        <v/>
      </c>
      <c r="F22" s="21" t="str">
        <f t="shared" si="1"/>
        <v/>
      </c>
      <c r="G22" s="20" t="str">
        <f t="shared" si="2"/>
        <v/>
      </c>
      <c r="H22" s="14"/>
      <c r="I22" s="22" t="str">
        <f t="shared" si="3"/>
        <v/>
      </c>
      <c r="J22" s="22" t="str">
        <f t="shared" si="4"/>
        <v/>
      </c>
      <c r="K22" s="22" t="str">
        <f t="shared" si="5"/>
        <v/>
      </c>
      <c r="L22" s="15"/>
      <c r="M22" s="49" t="str">
        <f t="shared" si="18"/>
        <v/>
      </c>
      <c r="N22" s="45"/>
      <c r="O22" s="30" t="str">
        <f t="shared" si="6"/>
        <v/>
      </c>
      <c r="P22" s="30" t="str">
        <f t="shared" si="7"/>
        <v/>
      </c>
      <c r="Q22" s="5"/>
      <c r="R22" s="5"/>
      <c r="S22" s="5"/>
      <c r="T22" s="5"/>
      <c r="U22" s="5"/>
      <c r="V22" s="5"/>
      <c r="W22" s="5">
        <f t="shared" si="8"/>
        <v>0</v>
      </c>
      <c r="X22" s="5"/>
      <c r="Y22" s="5">
        <f t="shared" si="9"/>
        <v>0</v>
      </c>
      <c r="Z22" s="5">
        <v>75</v>
      </c>
      <c r="AA22" s="36">
        <v>3.1069999999999998</v>
      </c>
      <c r="AB22" s="5">
        <v>3.5</v>
      </c>
      <c r="AC22" s="16">
        <f t="shared" si="10"/>
        <v>0</v>
      </c>
      <c r="AD22" s="16">
        <f t="shared" si="11"/>
        <v>0</v>
      </c>
      <c r="AE22" s="16">
        <f t="shared" si="12"/>
        <v>0</v>
      </c>
      <c r="AF22" s="5"/>
      <c r="AG22" s="18">
        <f t="shared" si="19"/>
        <v>0</v>
      </c>
      <c r="AH22" s="5">
        <f t="shared" si="14"/>
        <v>0</v>
      </c>
      <c r="AI22" s="16">
        <f t="shared" si="15"/>
        <v>0</v>
      </c>
      <c r="AJ22" s="5">
        <f t="shared" si="16"/>
        <v>0</v>
      </c>
      <c r="AK22" s="5">
        <f t="shared" si="17"/>
        <v>0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</row>
    <row r="23" spans="1:262" s="6" customFormat="1" ht="19.5">
      <c r="A23" s="5"/>
      <c r="B23" s="6" t="s">
        <v>22</v>
      </c>
      <c r="C23" s="44"/>
      <c r="D23" s="5"/>
      <c r="E23" s="20" t="str">
        <f t="shared" si="0"/>
        <v/>
      </c>
      <c r="F23" s="21" t="str">
        <f t="shared" si="1"/>
        <v/>
      </c>
      <c r="G23" s="20" t="str">
        <f t="shared" si="2"/>
        <v/>
      </c>
      <c r="H23" s="14"/>
      <c r="I23" s="22" t="str">
        <f t="shared" si="3"/>
        <v/>
      </c>
      <c r="J23" s="22" t="str">
        <f t="shared" si="4"/>
        <v/>
      </c>
      <c r="K23" s="22" t="str">
        <f t="shared" si="5"/>
        <v/>
      </c>
      <c r="L23" s="15"/>
      <c r="M23" s="49" t="str">
        <f t="shared" si="18"/>
        <v/>
      </c>
      <c r="N23" s="45"/>
      <c r="O23" s="30" t="str">
        <f t="shared" si="6"/>
        <v/>
      </c>
      <c r="P23" s="30" t="str">
        <f t="shared" si="7"/>
        <v/>
      </c>
      <c r="Q23" s="5"/>
      <c r="R23" s="5"/>
      <c r="S23" s="5"/>
      <c r="T23" s="5"/>
      <c r="U23" s="5"/>
      <c r="V23" s="5"/>
      <c r="W23" s="5">
        <f t="shared" si="8"/>
        <v>0</v>
      </c>
      <c r="X23" s="5"/>
      <c r="Y23" s="5">
        <f t="shared" si="9"/>
        <v>0</v>
      </c>
      <c r="Z23" s="5">
        <v>90</v>
      </c>
      <c r="AA23" s="36">
        <v>0</v>
      </c>
      <c r="AB23" s="5">
        <v>280</v>
      </c>
      <c r="AC23" s="16">
        <f t="shared" si="10"/>
        <v>0</v>
      </c>
      <c r="AD23" s="16" t="e">
        <f t="shared" si="11"/>
        <v>#DIV/0!</v>
      </c>
      <c r="AE23" s="16">
        <f t="shared" si="12"/>
        <v>0</v>
      </c>
      <c r="AF23" s="5"/>
      <c r="AG23" s="18">
        <f t="shared" si="19"/>
        <v>0</v>
      </c>
      <c r="AH23" s="5">
        <f t="shared" si="14"/>
        <v>0</v>
      </c>
      <c r="AI23" s="16">
        <f t="shared" si="15"/>
        <v>0</v>
      </c>
      <c r="AJ23" s="5">
        <f t="shared" si="16"/>
        <v>0</v>
      </c>
      <c r="AK23" s="5">
        <f t="shared" si="17"/>
        <v>0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</row>
    <row r="24" spans="1:262" s="6" customFormat="1" ht="19.5">
      <c r="A24" s="5"/>
      <c r="B24" s="11" t="s">
        <v>9</v>
      </c>
      <c r="C24" s="44"/>
      <c r="D24" s="5"/>
      <c r="E24" s="20" t="str">
        <f t="shared" si="0"/>
        <v/>
      </c>
      <c r="F24" s="21" t="str">
        <f t="shared" si="1"/>
        <v/>
      </c>
      <c r="G24" s="20" t="str">
        <f t="shared" si="2"/>
        <v/>
      </c>
      <c r="H24" s="14"/>
      <c r="I24" s="22" t="str">
        <f t="shared" si="3"/>
        <v/>
      </c>
      <c r="J24" s="22" t="str">
        <f t="shared" si="4"/>
        <v/>
      </c>
      <c r="K24" s="22" t="str">
        <f t="shared" si="5"/>
        <v/>
      </c>
      <c r="L24" s="15"/>
      <c r="M24" s="49" t="str">
        <f t="shared" si="18"/>
        <v/>
      </c>
      <c r="N24" s="45"/>
      <c r="O24" s="30" t="str">
        <f t="shared" si="6"/>
        <v/>
      </c>
      <c r="P24" s="30" t="str">
        <f t="shared" si="7"/>
        <v/>
      </c>
      <c r="Q24" s="5"/>
      <c r="R24" s="5"/>
      <c r="S24" s="5"/>
      <c r="T24" s="5"/>
      <c r="U24" s="5"/>
      <c r="V24" s="5"/>
      <c r="W24" s="5">
        <f t="shared" si="8"/>
        <v>0</v>
      </c>
      <c r="X24" s="5"/>
      <c r="Y24" s="5">
        <f t="shared" si="9"/>
        <v>0</v>
      </c>
      <c r="Z24" s="5">
        <v>90</v>
      </c>
      <c r="AA24" s="36">
        <v>3.1069999999999998</v>
      </c>
      <c r="AB24" s="5">
        <v>11</v>
      </c>
      <c r="AC24" s="16">
        <f t="shared" si="10"/>
        <v>0</v>
      </c>
      <c r="AD24" s="16">
        <f t="shared" si="11"/>
        <v>0</v>
      </c>
      <c r="AE24" s="16">
        <f t="shared" si="12"/>
        <v>0</v>
      </c>
      <c r="AF24" s="5"/>
      <c r="AG24" s="18">
        <f t="shared" si="19"/>
        <v>0</v>
      </c>
      <c r="AH24" s="5">
        <f t="shared" si="14"/>
        <v>0</v>
      </c>
      <c r="AI24" s="16">
        <f t="shared" si="15"/>
        <v>0</v>
      </c>
      <c r="AJ24" s="5">
        <f t="shared" si="16"/>
        <v>0</v>
      </c>
      <c r="AK24" s="5">
        <f t="shared" si="17"/>
        <v>0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</row>
    <row r="25" spans="1:262" s="6" customFormat="1" ht="19.5">
      <c r="A25" s="5"/>
      <c r="B25" s="11" t="s">
        <v>7</v>
      </c>
      <c r="C25" s="44"/>
      <c r="D25" s="5"/>
      <c r="E25" s="20" t="str">
        <f t="shared" si="0"/>
        <v/>
      </c>
      <c r="F25" s="21" t="str">
        <f t="shared" si="1"/>
        <v/>
      </c>
      <c r="G25" s="20" t="str">
        <f t="shared" si="2"/>
        <v/>
      </c>
      <c r="H25" s="14"/>
      <c r="I25" s="22" t="str">
        <f t="shared" si="3"/>
        <v/>
      </c>
      <c r="J25" s="22" t="str">
        <f t="shared" si="4"/>
        <v/>
      </c>
      <c r="K25" s="22" t="str">
        <f t="shared" si="5"/>
        <v/>
      </c>
      <c r="L25" s="15"/>
      <c r="M25" s="49" t="str">
        <f t="shared" si="18"/>
        <v/>
      </c>
      <c r="N25" s="45"/>
      <c r="O25" s="30" t="str">
        <f t="shared" si="6"/>
        <v/>
      </c>
      <c r="P25" s="30" t="str">
        <f t="shared" si="7"/>
        <v/>
      </c>
      <c r="Q25" s="5"/>
      <c r="R25" s="5"/>
      <c r="S25" s="5"/>
      <c r="T25" s="5"/>
      <c r="U25" s="5"/>
      <c r="V25" s="5"/>
      <c r="W25" s="5">
        <f t="shared" si="8"/>
        <v>0</v>
      </c>
      <c r="X25" s="5"/>
      <c r="Y25" s="5">
        <f t="shared" si="9"/>
        <v>0</v>
      </c>
      <c r="Z25" s="5">
        <v>90</v>
      </c>
      <c r="AA25" s="36">
        <v>3.1069999999999998</v>
      </c>
      <c r="AB25" s="5">
        <v>32</v>
      </c>
      <c r="AC25" s="16">
        <f t="shared" si="10"/>
        <v>0</v>
      </c>
      <c r="AD25" s="16">
        <f t="shared" si="11"/>
        <v>0</v>
      </c>
      <c r="AE25" s="16">
        <f t="shared" si="12"/>
        <v>0</v>
      </c>
      <c r="AF25" s="5"/>
      <c r="AG25" s="18">
        <f t="shared" si="19"/>
        <v>0</v>
      </c>
      <c r="AH25" s="5">
        <f t="shared" si="14"/>
        <v>0</v>
      </c>
      <c r="AI25" s="16">
        <f t="shared" si="15"/>
        <v>0</v>
      </c>
      <c r="AJ25" s="5">
        <f t="shared" si="16"/>
        <v>0</v>
      </c>
      <c r="AK25" s="5">
        <f t="shared" si="17"/>
        <v>0</v>
      </c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</row>
    <row r="26" spans="1:262" s="6" customFormat="1" ht="19.5">
      <c r="A26" s="5"/>
      <c r="B26" s="11" t="s">
        <v>8</v>
      </c>
      <c r="C26" s="44"/>
      <c r="D26" s="5"/>
      <c r="E26" s="20" t="str">
        <f t="shared" si="0"/>
        <v/>
      </c>
      <c r="F26" s="21" t="str">
        <f t="shared" si="1"/>
        <v/>
      </c>
      <c r="G26" s="20" t="str">
        <f t="shared" si="2"/>
        <v/>
      </c>
      <c r="H26" s="14"/>
      <c r="I26" s="22" t="str">
        <f t="shared" si="3"/>
        <v/>
      </c>
      <c r="J26" s="22" t="str">
        <f t="shared" si="4"/>
        <v/>
      </c>
      <c r="K26" s="22" t="str">
        <f t="shared" si="5"/>
        <v/>
      </c>
      <c r="L26" s="15"/>
      <c r="M26" s="49" t="str">
        <f t="shared" si="18"/>
        <v/>
      </c>
      <c r="N26" s="45"/>
      <c r="O26" s="30" t="str">
        <f t="shared" si="6"/>
        <v/>
      </c>
      <c r="P26" s="30" t="str">
        <f t="shared" si="7"/>
        <v/>
      </c>
      <c r="Q26" s="5"/>
      <c r="R26" s="5"/>
      <c r="S26" s="5"/>
      <c r="T26" s="5"/>
      <c r="U26" s="5"/>
      <c r="V26" s="5"/>
      <c r="W26" s="5">
        <f t="shared" si="8"/>
        <v>0</v>
      </c>
      <c r="X26" s="5"/>
      <c r="Y26" s="5">
        <f t="shared" si="9"/>
        <v>0</v>
      </c>
      <c r="Z26" s="5">
        <v>90</v>
      </c>
      <c r="AA26" s="36">
        <v>3.2264999999999997</v>
      </c>
      <c r="AB26" s="5">
        <v>9.5</v>
      </c>
      <c r="AC26" s="16">
        <f t="shared" si="10"/>
        <v>0</v>
      </c>
      <c r="AD26" s="16">
        <f t="shared" si="11"/>
        <v>0</v>
      </c>
      <c r="AE26" s="16">
        <f t="shared" si="12"/>
        <v>0</v>
      </c>
      <c r="AF26" s="5"/>
      <c r="AG26" s="18">
        <f t="shared" si="19"/>
        <v>0</v>
      </c>
      <c r="AH26" s="5">
        <f t="shared" si="14"/>
        <v>0</v>
      </c>
      <c r="AI26" s="16">
        <f t="shared" si="15"/>
        <v>0</v>
      </c>
      <c r="AJ26" s="5">
        <f t="shared" si="16"/>
        <v>0</v>
      </c>
      <c r="AK26" s="5">
        <f t="shared" si="17"/>
        <v>0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</row>
    <row r="27" spans="1:262" s="6" customFormat="1" ht="19.5">
      <c r="A27" s="5"/>
      <c r="B27" s="11" t="s">
        <v>0</v>
      </c>
      <c r="C27" s="44">
        <v>95</v>
      </c>
      <c r="D27" s="5"/>
      <c r="E27" s="20">
        <f t="shared" si="0"/>
        <v>90</v>
      </c>
      <c r="F27" s="21">
        <f t="shared" si="1"/>
        <v>2.5095000000000001</v>
      </c>
      <c r="G27" s="20">
        <f t="shared" si="2"/>
        <v>10.5</v>
      </c>
      <c r="H27" s="14"/>
      <c r="I27" s="22">
        <f t="shared" si="3"/>
        <v>105.55555555555556</v>
      </c>
      <c r="J27" s="22">
        <f t="shared" si="4"/>
        <v>42.06238515861947</v>
      </c>
      <c r="K27" s="22">
        <f t="shared" si="5"/>
        <v>1005.2910052910054</v>
      </c>
      <c r="L27" s="15"/>
      <c r="M27" s="49" t="str">
        <f t="shared" si="18"/>
        <v/>
      </c>
      <c r="N27" s="45">
        <v>2</v>
      </c>
      <c r="O27" s="30">
        <f t="shared" si="6"/>
        <v>1.8</v>
      </c>
      <c r="P27" s="30">
        <f t="shared" si="7"/>
        <v>14.0625</v>
      </c>
      <c r="Q27" s="5"/>
      <c r="R27" s="5"/>
      <c r="S27" s="5"/>
      <c r="T27" s="5"/>
      <c r="U27" s="5"/>
      <c r="V27" s="5"/>
      <c r="W27" s="5">
        <f t="shared" si="8"/>
        <v>97</v>
      </c>
      <c r="X27" s="5"/>
      <c r="Y27" s="5">
        <f t="shared" si="9"/>
        <v>95</v>
      </c>
      <c r="Z27" s="5">
        <v>90</v>
      </c>
      <c r="AA27" s="36">
        <v>2.5095000000000001</v>
      </c>
      <c r="AB27" s="5">
        <v>10.5</v>
      </c>
      <c r="AC27" s="16">
        <f t="shared" si="10"/>
        <v>105.55555555555556</v>
      </c>
      <c r="AD27" s="16">
        <f t="shared" si="11"/>
        <v>42.06238515861947</v>
      </c>
      <c r="AE27" s="16">
        <f t="shared" si="12"/>
        <v>1005.2910052910054</v>
      </c>
      <c r="AF27" s="5"/>
      <c r="AG27" s="18">
        <f t="shared" si="19"/>
        <v>190</v>
      </c>
      <c r="AH27" s="5">
        <f t="shared" si="14"/>
        <v>1.8</v>
      </c>
      <c r="AI27" s="16">
        <f t="shared" si="15"/>
        <v>14.0625</v>
      </c>
      <c r="AJ27" s="5">
        <f t="shared" si="16"/>
        <v>4.5171000000000001</v>
      </c>
      <c r="AK27" s="5">
        <f t="shared" si="17"/>
        <v>0.18899999999999997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</row>
    <row r="28" spans="1:262" s="6" customFormat="1" ht="19.5">
      <c r="A28" s="5"/>
      <c r="B28" s="11" t="s">
        <v>10</v>
      </c>
      <c r="C28" s="44"/>
      <c r="D28" s="5"/>
      <c r="E28" s="20" t="str">
        <f t="shared" si="0"/>
        <v/>
      </c>
      <c r="F28" s="21" t="str">
        <f t="shared" si="1"/>
        <v/>
      </c>
      <c r="G28" s="20" t="str">
        <f t="shared" si="2"/>
        <v/>
      </c>
      <c r="H28" s="14"/>
      <c r="I28" s="22" t="str">
        <f t="shared" si="3"/>
        <v/>
      </c>
      <c r="J28" s="22" t="str">
        <f t="shared" si="4"/>
        <v/>
      </c>
      <c r="K28" s="22" t="str">
        <f t="shared" si="5"/>
        <v/>
      </c>
      <c r="L28" s="15"/>
      <c r="M28" s="49" t="str">
        <f t="shared" si="18"/>
        <v/>
      </c>
      <c r="N28" s="45"/>
      <c r="O28" s="30" t="str">
        <f t="shared" si="6"/>
        <v/>
      </c>
      <c r="P28" s="30" t="str">
        <f t="shared" si="7"/>
        <v/>
      </c>
      <c r="Q28" s="5"/>
      <c r="R28" s="5"/>
      <c r="S28" s="5"/>
      <c r="T28" s="5"/>
      <c r="U28" s="5"/>
      <c r="V28" s="5"/>
      <c r="W28" s="5">
        <f t="shared" si="8"/>
        <v>0</v>
      </c>
      <c r="X28" s="5"/>
      <c r="Y28" s="5">
        <f t="shared" si="9"/>
        <v>0</v>
      </c>
      <c r="Z28" s="5">
        <v>90</v>
      </c>
      <c r="AA28" s="36">
        <v>3.0592000000000001</v>
      </c>
      <c r="AB28" s="5">
        <v>12.5</v>
      </c>
      <c r="AC28" s="16">
        <f t="shared" si="10"/>
        <v>0</v>
      </c>
      <c r="AD28" s="16">
        <f t="shared" si="11"/>
        <v>0</v>
      </c>
      <c r="AE28" s="16">
        <f t="shared" si="12"/>
        <v>0</v>
      </c>
      <c r="AF28" s="5"/>
      <c r="AG28" s="18">
        <f t="shared" si="19"/>
        <v>0</v>
      </c>
      <c r="AH28" s="5">
        <f t="shared" si="14"/>
        <v>0</v>
      </c>
      <c r="AI28" s="16">
        <f t="shared" si="15"/>
        <v>0</v>
      </c>
      <c r="AJ28" s="5">
        <f t="shared" si="16"/>
        <v>0</v>
      </c>
      <c r="AK28" s="5">
        <f t="shared" si="17"/>
        <v>0</v>
      </c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</row>
    <row r="29" spans="1:262" s="6" customFormat="1" ht="19.5">
      <c r="A29" s="5"/>
      <c r="B29" s="11" t="s">
        <v>11</v>
      </c>
      <c r="C29" s="44"/>
      <c r="D29" s="5"/>
      <c r="E29" s="20" t="str">
        <f t="shared" si="0"/>
        <v/>
      </c>
      <c r="F29" s="21" t="str">
        <f t="shared" si="1"/>
        <v/>
      </c>
      <c r="G29" s="20" t="str">
        <f t="shared" si="2"/>
        <v/>
      </c>
      <c r="H29" s="14"/>
      <c r="I29" s="22" t="str">
        <f t="shared" si="3"/>
        <v/>
      </c>
      <c r="J29" s="22" t="str">
        <f t="shared" si="4"/>
        <v/>
      </c>
      <c r="K29" s="22" t="str">
        <f t="shared" si="5"/>
        <v/>
      </c>
      <c r="L29" s="15"/>
      <c r="M29" s="49" t="str">
        <f t="shared" si="18"/>
        <v/>
      </c>
      <c r="N29" s="45"/>
      <c r="O29" s="30" t="str">
        <f t="shared" si="6"/>
        <v/>
      </c>
      <c r="P29" s="30" t="str">
        <f t="shared" si="7"/>
        <v/>
      </c>
      <c r="Q29" s="5"/>
      <c r="R29" s="5"/>
      <c r="S29" s="5"/>
      <c r="T29" s="5"/>
      <c r="U29" s="5"/>
      <c r="V29" s="5"/>
      <c r="W29" s="5">
        <f t="shared" si="8"/>
        <v>0</v>
      </c>
      <c r="X29" s="5"/>
      <c r="Y29" s="5">
        <f t="shared" si="9"/>
        <v>0</v>
      </c>
      <c r="Z29" s="5">
        <v>90</v>
      </c>
      <c r="AA29" s="36">
        <v>3.1069999999999998</v>
      </c>
      <c r="AB29" s="5">
        <v>12</v>
      </c>
      <c r="AC29" s="16">
        <f t="shared" si="10"/>
        <v>0</v>
      </c>
      <c r="AD29" s="16">
        <f t="shared" si="11"/>
        <v>0</v>
      </c>
      <c r="AE29" s="16">
        <f t="shared" si="12"/>
        <v>0</v>
      </c>
      <c r="AF29" s="5"/>
      <c r="AG29" s="18">
        <f t="shared" si="19"/>
        <v>0</v>
      </c>
      <c r="AH29" s="5">
        <f t="shared" si="14"/>
        <v>0</v>
      </c>
      <c r="AI29" s="16">
        <f t="shared" si="15"/>
        <v>0</v>
      </c>
      <c r="AJ29" s="5">
        <f t="shared" si="16"/>
        <v>0</v>
      </c>
      <c r="AK29" s="5">
        <f t="shared" si="17"/>
        <v>0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</row>
    <row r="30" spans="1:262" s="6" customFormat="1" ht="19.5">
      <c r="A30" s="5"/>
      <c r="B30" s="12" t="s">
        <v>14</v>
      </c>
      <c r="C30" s="44"/>
      <c r="D30" s="5"/>
      <c r="E30" s="20" t="str">
        <f t="shared" si="0"/>
        <v/>
      </c>
      <c r="F30" s="21" t="str">
        <f t="shared" si="1"/>
        <v/>
      </c>
      <c r="G30" s="20" t="str">
        <f t="shared" si="2"/>
        <v/>
      </c>
      <c r="H30" s="14"/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15"/>
      <c r="M30" s="49" t="str">
        <f t="shared" si="18"/>
        <v/>
      </c>
      <c r="N30" s="45"/>
      <c r="O30" s="30" t="str">
        <f t="shared" si="6"/>
        <v/>
      </c>
      <c r="P30" s="30" t="str">
        <f t="shared" si="7"/>
        <v/>
      </c>
      <c r="Q30" s="5"/>
      <c r="R30" s="5"/>
      <c r="S30" s="5"/>
      <c r="T30" s="5"/>
      <c r="U30" s="5"/>
      <c r="V30" s="5"/>
      <c r="W30" s="5">
        <f t="shared" si="8"/>
        <v>0</v>
      </c>
      <c r="X30" s="5"/>
      <c r="Y30" s="5">
        <f t="shared" si="9"/>
        <v>0</v>
      </c>
      <c r="Z30" s="5">
        <v>90</v>
      </c>
      <c r="AA30" s="36">
        <v>2.1509999999999998</v>
      </c>
      <c r="AB30" s="5">
        <v>8</v>
      </c>
      <c r="AC30" s="16">
        <f t="shared" si="10"/>
        <v>0</v>
      </c>
      <c r="AD30" s="16">
        <f t="shared" si="11"/>
        <v>0</v>
      </c>
      <c r="AE30" s="16">
        <f t="shared" si="12"/>
        <v>0</v>
      </c>
      <c r="AF30" s="5"/>
      <c r="AG30" s="18">
        <f t="shared" si="19"/>
        <v>0</v>
      </c>
      <c r="AH30" s="5">
        <f t="shared" si="14"/>
        <v>0</v>
      </c>
      <c r="AI30" s="16">
        <f t="shared" si="15"/>
        <v>0</v>
      </c>
      <c r="AJ30" s="5">
        <f t="shared" si="16"/>
        <v>0</v>
      </c>
      <c r="AK30" s="5">
        <f t="shared" si="17"/>
        <v>0</v>
      </c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</row>
    <row r="31" spans="1:262" s="6" customFormat="1" ht="19.5">
      <c r="A31" s="5"/>
      <c r="B31" s="12" t="s">
        <v>13</v>
      </c>
      <c r="C31" s="44"/>
      <c r="D31" s="5"/>
      <c r="E31" s="20" t="str">
        <f t="shared" si="0"/>
        <v/>
      </c>
      <c r="F31" s="21" t="str">
        <f t="shared" si="1"/>
        <v/>
      </c>
      <c r="G31" s="20" t="str">
        <f t="shared" si="2"/>
        <v/>
      </c>
      <c r="H31" s="14"/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15"/>
      <c r="M31" s="49" t="str">
        <f t="shared" si="18"/>
        <v/>
      </c>
      <c r="N31" s="45"/>
      <c r="O31" s="30" t="str">
        <f t="shared" si="6"/>
        <v/>
      </c>
      <c r="P31" s="30" t="str">
        <f t="shared" si="7"/>
        <v/>
      </c>
      <c r="Q31" s="5"/>
      <c r="R31" s="5"/>
      <c r="S31" s="5"/>
      <c r="T31" s="5"/>
      <c r="U31" s="5"/>
      <c r="V31" s="5"/>
      <c r="W31" s="5">
        <f t="shared" si="8"/>
        <v>0</v>
      </c>
      <c r="X31" s="5"/>
      <c r="Y31" s="5">
        <f t="shared" si="9"/>
        <v>0</v>
      </c>
      <c r="Z31" s="5">
        <v>90</v>
      </c>
      <c r="AA31" s="36">
        <v>2.8679999999999999</v>
      </c>
      <c r="AB31" s="5">
        <v>15</v>
      </c>
      <c r="AC31" s="16">
        <f t="shared" si="10"/>
        <v>0</v>
      </c>
      <c r="AD31" s="16">
        <f t="shared" si="11"/>
        <v>0</v>
      </c>
      <c r="AE31" s="16">
        <f t="shared" si="12"/>
        <v>0</v>
      </c>
      <c r="AF31" s="5"/>
      <c r="AG31" s="18">
        <f t="shared" si="19"/>
        <v>0</v>
      </c>
      <c r="AH31" s="5">
        <f t="shared" si="14"/>
        <v>0</v>
      </c>
      <c r="AI31" s="16">
        <f t="shared" si="15"/>
        <v>0</v>
      </c>
      <c r="AJ31" s="5">
        <f t="shared" si="16"/>
        <v>0</v>
      </c>
      <c r="AK31" s="5">
        <f t="shared" si="17"/>
        <v>0</v>
      </c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</row>
    <row r="32" spans="1:262" s="6" customFormat="1" ht="19.5">
      <c r="A32" s="5"/>
      <c r="B32" s="12" t="s">
        <v>12</v>
      </c>
      <c r="C32" s="44"/>
      <c r="D32" s="5"/>
      <c r="E32" s="20" t="str">
        <f t="shared" si="0"/>
        <v/>
      </c>
      <c r="F32" s="21" t="str">
        <f t="shared" si="1"/>
        <v/>
      </c>
      <c r="G32" s="20" t="str">
        <f t="shared" si="2"/>
        <v/>
      </c>
      <c r="H32" s="14"/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15"/>
      <c r="M32" s="49" t="str">
        <f t="shared" si="18"/>
        <v/>
      </c>
      <c r="N32" s="45"/>
      <c r="O32" s="30" t="str">
        <f t="shared" si="6"/>
        <v/>
      </c>
      <c r="P32" s="30" t="str">
        <f t="shared" si="7"/>
        <v/>
      </c>
      <c r="Q32" s="5"/>
      <c r="R32" s="5"/>
      <c r="S32" s="5"/>
      <c r="T32" s="5"/>
      <c r="U32" s="5"/>
      <c r="V32" s="5"/>
      <c r="W32" s="5">
        <f t="shared" si="8"/>
        <v>0</v>
      </c>
      <c r="X32" s="5"/>
      <c r="Y32" s="5">
        <f t="shared" si="9"/>
        <v>0</v>
      </c>
      <c r="Z32" s="5">
        <v>90</v>
      </c>
      <c r="AA32" s="36">
        <v>1.2666999999999999</v>
      </c>
      <c r="AB32" s="5">
        <v>3.8</v>
      </c>
      <c r="AC32" s="16">
        <f t="shared" si="10"/>
        <v>0</v>
      </c>
      <c r="AD32" s="16">
        <f t="shared" si="11"/>
        <v>0</v>
      </c>
      <c r="AE32" s="16">
        <f t="shared" si="12"/>
        <v>0</v>
      </c>
      <c r="AF32" s="5"/>
      <c r="AG32" s="18">
        <f t="shared" si="19"/>
        <v>0</v>
      </c>
      <c r="AH32" s="5">
        <f t="shared" si="14"/>
        <v>0</v>
      </c>
      <c r="AI32" s="16">
        <f t="shared" si="15"/>
        <v>0</v>
      </c>
      <c r="AJ32" s="5">
        <f t="shared" si="16"/>
        <v>0</v>
      </c>
      <c r="AK32" s="5">
        <f t="shared" si="17"/>
        <v>0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</row>
    <row r="33" spans="1:262" s="6" customFormat="1" ht="19.5">
      <c r="A33" s="5"/>
      <c r="B33" s="13" t="s">
        <v>15</v>
      </c>
      <c r="C33" s="44"/>
      <c r="D33" s="5"/>
      <c r="E33" s="20" t="str">
        <f t="shared" si="0"/>
        <v/>
      </c>
      <c r="F33" s="21" t="str">
        <f t="shared" si="1"/>
        <v/>
      </c>
      <c r="G33" s="20" t="str">
        <f t="shared" si="2"/>
        <v/>
      </c>
      <c r="H33" s="14"/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15"/>
      <c r="M33" s="49" t="str">
        <f t="shared" si="18"/>
        <v/>
      </c>
      <c r="N33" s="45"/>
      <c r="O33" s="30" t="str">
        <f t="shared" si="6"/>
        <v/>
      </c>
      <c r="P33" s="30" t="str">
        <f t="shared" si="7"/>
        <v/>
      </c>
      <c r="Q33" s="5"/>
      <c r="R33" s="5"/>
      <c r="S33" s="5"/>
      <c r="T33" s="5"/>
      <c r="U33" s="5"/>
      <c r="V33" s="5"/>
      <c r="W33" s="5">
        <f t="shared" si="8"/>
        <v>0</v>
      </c>
      <c r="X33" s="5"/>
      <c r="Y33" s="5">
        <f t="shared" si="9"/>
        <v>0</v>
      </c>
      <c r="Z33" s="5">
        <v>90</v>
      </c>
      <c r="AA33" s="36">
        <v>2.8679999999999999</v>
      </c>
      <c r="AB33" s="5">
        <v>43</v>
      </c>
      <c r="AC33" s="16">
        <f t="shared" si="10"/>
        <v>0</v>
      </c>
      <c r="AD33" s="16">
        <f t="shared" si="11"/>
        <v>0</v>
      </c>
      <c r="AE33" s="16">
        <f t="shared" si="12"/>
        <v>0</v>
      </c>
      <c r="AF33" s="5"/>
      <c r="AG33" s="18">
        <f t="shared" si="19"/>
        <v>0</v>
      </c>
      <c r="AH33" s="5">
        <f t="shared" si="14"/>
        <v>0</v>
      </c>
      <c r="AI33" s="16">
        <f t="shared" si="15"/>
        <v>0</v>
      </c>
      <c r="AJ33" s="5">
        <f t="shared" si="16"/>
        <v>0</v>
      </c>
      <c r="AK33" s="5">
        <f t="shared" si="17"/>
        <v>0</v>
      </c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</row>
    <row r="34" spans="1:262" s="6" customFormat="1" ht="19.5">
      <c r="A34" s="5"/>
      <c r="B34" s="13" t="s">
        <v>16</v>
      </c>
      <c r="C34" s="44"/>
      <c r="D34" s="5"/>
      <c r="E34" s="20" t="str">
        <f t="shared" si="0"/>
        <v/>
      </c>
      <c r="F34" s="21" t="str">
        <f t="shared" si="1"/>
        <v/>
      </c>
      <c r="G34" s="20" t="str">
        <f t="shared" si="2"/>
        <v/>
      </c>
      <c r="H34" s="43"/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15"/>
      <c r="M34" s="49" t="str">
        <f t="shared" si="18"/>
        <v/>
      </c>
      <c r="N34" s="45"/>
      <c r="O34" s="30" t="str">
        <f t="shared" si="6"/>
        <v/>
      </c>
      <c r="P34" s="30" t="str">
        <f t="shared" si="7"/>
        <v/>
      </c>
      <c r="Q34" s="5"/>
      <c r="R34" s="5"/>
      <c r="S34" s="5"/>
      <c r="T34" s="5"/>
      <c r="U34" s="5"/>
      <c r="V34" s="5"/>
      <c r="W34" s="5">
        <f t="shared" si="8"/>
        <v>0</v>
      </c>
      <c r="X34" s="5"/>
      <c r="Y34" s="5">
        <f t="shared" si="9"/>
        <v>0</v>
      </c>
      <c r="Z34" s="5">
        <v>90</v>
      </c>
      <c r="AA34" s="36">
        <v>3.1069999999999998</v>
      </c>
      <c r="AB34" s="5">
        <v>30</v>
      </c>
      <c r="AC34" s="16">
        <f t="shared" si="10"/>
        <v>0</v>
      </c>
      <c r="AD34" s="16">
        <f t="shared" si="11"/>
        <v>0</v>
      </c>
      <c r="AE34" s="16">
        <f t="shared" si="12"/>
        <v>0</v>
      </c>
      <c r="AF34" s="5"/>
      <c r="AG34" s="18">
        <f t="shared" si="19"/>
        <v>0</v>
      </c>
      <c r="AH34" s="5">
        <f t="shared" si="14"/>
        <v>0</v>
      </c>
      <c r="AI34" s="16">
        <f t="shared" si="15"/>
        <v>0</v>
      </c>
      <c r="AJ34" s="5">
        <f t="shared" si="16"/>
        <v>0</v>
      </c>
      <c r="AK34" s="5">
        <f t="shared" si="17"/>
        <v>0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</row>
    <row r="35" spans="1:262" s="5" customFormat="1" ht="19.5" hidden="1">
      <c r="E35" s="37" t="str">
        <f t="shared" si="0"/>
        <v/>
      </c>
      <c r="F35" s="38" t="str">
        <f t="shared" si="1"/>
        <v/>
      </c>
      <c r="G35" s="37" t="str">
        <f t="shared" si="2"/>
        <v/>
      </c>
      <c r="H35" s="37"/>
      <c r="I35" s="39" t="str">
        <f t="shared" si="3"/>
        <v/>
      </c>
      <c r="J35" s="39" t="str">
        <f t="shared" si="4"/>
        <v/>
      </c>
      <c r="K35" s="39" t="str">
        <f t="shared" si="5"/>
        <v/>
      </c>
      <c r="L35" s="15"/>
      <c r="M35" s="49" t="str">
        <f t="shared" si="18"/>
        <v/>
      </c>
      <c r="O35" s="16" t="str">
        <f t="shared" si="6"/>
        <v/>
      </c>
      <c r="P35" s="16" t="str">
        <f t="shared" si="7"/>
        <v/>
      </c>
      <c r="W35" s="5">
        <f t="shared" si="8"/>
        <v>0</v>
      </c>
      <c r="Y35" s="5">
        <f t="shared" si="9"/>
        <v>0</v>
      </c>
      <c r="Z35" s="5">
        <v>96</v>
      </c>
      <c r="AA35" s="36">
        <v>2.1509999999999998</v>
      </c>
      <c r="AB35" s="5">
        <v>23</v>
      </c>
      <c r="AC35" s="16">
        <f t="shared" ref="AC35:AC37" si="20">Y35/Z35*100</f>
        <v>0</v>
      </c>
      <c r="AD35" s="16">
        <f t="shared" ref="AD35:AD37" si="21">AC35/(AA35)</f>
        <v>0</v>
      </c>
      <c r="AE35" s="16">
        <f t="shared" ref="AE35:AE37" si="22">AC35*1000/(1000*AB35/100)</f>
        <v>0</v>
      </c>
      <c r="AG35" s="18">
        <f t="shared" si="19"/>
        <v>0</v>
      </c>
      <c r="AH35" s="5">
        <f t="shared" si="14"/>
        <v>0</v>
      </c>
      <c r="AI35" s="16">
        <f t="shared" ref="AI35:AI37" si="23">IF($AH$38=0,"",AH35/$AH$38*100)</f>
        <v>0</v>
      </c>
      <c r="AJ35" s="5">
        <f t="shared" si="16"/>
        <v>0</v>
      </c>
      <c r="AK35" s="5">
        <f t="shared" si="17"/>
        <v>0</v>
      </c>
    </row>
    <row r="36" spans="1:262" s="5" customFormat="1" ht="19.5" hidden="1">
      <c r="E36" s="40" t="str">
        <f t="shared" si="0"/>
        <v/>
      </c>
      <c r="F36" s="41" t="str">
        <f t="shared" si="1"/>
        <v/>
      </c>
      <c r="G36" s="40" t="str">
        <f t="shared" si="2"/>
        <v/>
      </c>
      <c r="H36" s="40"/>
      <c r="I36" s="42" t="str">
        <f t="shared" si="3"/>
        <v/>
      </c>
      <c r="J36" s="42" t="str">
        <f t="shared" si="4"/>
        <v/>
      </c>
      <c r="K36" s="42" t="str">
        <f t="shared" si="5"/>
        <v/>
      </c>
      <c r="L36" s="15"/>
      <c r="M36" s="49" t="str">
        <f t="shared" si="18"/>
        <v/>
      </c>
      <c r="O36" s="16" t="str">
        <f t="shared" si="6"/>
        <v/>
      </c>
      <c r="P36" s="16" t="str">
        <f t="shared" si="7"/>
        <v/>
      </c>
      <c r="W36" s="5">
        <f t="shared" si="8"/>
        <v>0</v>
      </c>
      <c r="Y36" s="5">
        <f t="shared" si="9"/>
        <v>0</v>
      </c>
      <c r="Z36" s="5">
        <v>97</v>
      </c>
      <c r="AA36" s="36">
        <v>2.1509999999999998</v>
      </c>
      <c r="AB36" s="5">
        <v>24</v>
      </c>
      <c r="AC36" s="16">
        <f t="shared" si="20"/>
        <v>0</v>
      </c>
      <c r="AD36" s="16">
        <f t="shared" si="21"/>
        <v>0</v>
      </c>
      <c r="AE36" s="16">
        <f t="shared" si="22"/>
        <v>0</v>
      </c>
      <c r="AG36" s="18">
        <f t="shared" si="19"/>
        <v>0</v>
      </c>
      <c r="AH36" s="5">
        <f t="shared" si="14"/>
        <v>0</v>
      </c>
      <c r="AI36" s="16">
        <f t="shared" si="23"/>
        <v>0</v>
      </c>
      <c r="AJ36" s="5">
        <f t="shared" si="16"/>
        <v>0</v>
      </c>
      <c r="AK36" s="5">
        <f t="shared" si="17"/>
        <v>0</v>
      </c>
    </row>
    <row r="37" spans="1:262" s="5" customFormat="1" ht="19.5" hidden="1">
      <c r="E37" s="40" t="str">
        <f t="shared" si="0"/>
        <v/>
      </c>
      <c r="F37" s="41" t="str">
        <f t="shared" si="1"/>
        <v/>
      </c>
      <c r="G37" s="40" t="str">
        <f t="shared" si="2"/>
        <v/>
      </c>
      <c r="H37" s="40"/>
      <c r="I37" s="42" t="str">
        <f t="shared" si="3"/>
        <v/>
      </c>
      <c r="J37" s="42" t="str">
        <f t="shared" si="4"/>
        <v/>
      </c>
      <c r="K37" s="42" t="str">
        <f t="shared" si="5"/>
        <v/>
      </c>
      <c r="L37" s="15"/>
      <c r="M37" s="49" t="str">
        <f t="shared" si="18"/>
        <v/>
      </c>
      <c r="O37" s="16" t="str">
        <f t="shared" si="6"/>
        <v/>
      </c>
      <c r="P37" s="16" t="str">
        <f t="shared" si="7"/>
        <v/>
      </c>
      <c r="W37" s="5">
        <f t="shared" si="8"/>
        <v>0</v>
      </c>
      <c r="Y37" s="5">
        <f t="shared" si="9"/>
        <v>0</v>
      </c>
      <c r="Z37" s="5">
        <v>98</v>
      </c>
      <c r="AA37" s="36">
        <v>2.1509999999999998</v>
      </c>
      <c r="AB37" s="5">
        <v>25</v>
      </c>
      <c r="AC37" s="16">
        <f t="shared" si="20"/>
        <v>0</v>
      </c>
      <c r="AD37" s="16">
        <f t="shared" si="21"/>
        <v>0</v>
      </c>
      <c r="AE37" s="16">
        <f t="shared" si="22"/>
        <v>0</v>
      </c>
      <c r="AG37" s="18">
        <f t="shared" si="19"/>
        <v>0</v>
      </c>
      <c r="AH37" s="5">
        <f t="shared" si="14"/>
        <v>0</v>
      </c>
      <c r="AI37" s="16">
        <f t="shared" si="23"/>
        <v>0</v>
      </c>
      <c r="AJ37" s="5">
        <f t="shared" si="16"/>
        <v>0</v>
      </c>
      <c r="AK37" s="5">
        <f t="shared" si="17"/>
        <v>0</v>
      </c>
    </row>
    <row r="38" spans="1:262" s="5" customFormat="1" ht="19.5" hidden="1">
      <c r="E38" s="18"/>
      <c r="F38" s="18"/>
      <c r="G38" s="18"/>
      <c r="H38" s="18"/>
      <c r="L38" s="15"/>
      <c r="M38" s="47"/>
      <c r="O38" s="16">
        <f>SUM(O10:O37)</f>
        <v>12.8</v>
      </c>
      <c r="P38" s="16">
        <f>SUM(P10:P37)</f>
        <v>100</v>
      </c>
      <c r="AH38" s="34">
        <f>SUM(AH10:AH37)</f>
        <v>12.8</v>
      </c>
      <c r="AI38" s="34"/>
    </row>
    <row r="39" spans="1:262" s="2" customFormat="1">
      <c r="L39" s="3"/>
      <c r="M39" s="46"/>
    </row>
    <row r="40" spans="1:262" s="2" customFormat="1">
      <c r="A40" s="2" t="s">
        <v>40</v>
      </c>
      <c r="L40" s="3"/>
      <c r="M40" s="46"/>
    </row>
    <row r="41" spans="1:262" s="2" customFormat="1">
      <c r="L41" s="3"/>
      <c r="M41" s="46"/>
    </row>
    <row r="42" spans="1:262" s="2" customFormat="1">
      <c r="M42" s="46"/>
    </row>
    <row r="43" spans="1:262" s="2" customFormat="1">
      <c r="M43" s="46"/>
    </row>
    <row r="44" spans="1:262" s="2" customFormat="1">
      <c r="M44" s="46"/>
    </row>
    <row r="45" spans="1:262" s="2" customFormat="1">
      <c r="M45" s="46"/>
    </row>
    <row r="46" spans="1:262" s="2" customFormat="1">
      <c r="M46" s="46"/>
    </row>
    <row r="47" spans="1:262" s="2" customFormat="1">
      <c r="M47" s="46"/>
    </row>
    <row r="48" spans="1:262" s="2" customFormat="1">
      <c r="M48" s="46"/>
    </row>
    <row r="49" spans="13:13" s="2" customFormat="1">
      <c r="M49" s="46"/>
    </row>
    <row r="50" spans="13:13" s="2" customFormat="1">
      <c r="M50" s="46"/>
    </row>
    <row r="51" spans="13:13" s="2" customFormat="1">
      <c r="M51" s="46"/>
    </row>
    <row r="52" spans="13:13" s="2" customFormat="1">
      <c r="M52" s="46"/>
    </row>
    <row r="53" spans="13:13" s="2" customFormat="1">
      <c r="M53" s="46"/>
    </row>
    <row r="54" spans="13:13" s="2" customFormat="1">
      <c r="M54" s="46"/>
    </row>
    <row r="55" spans="13:13" s="2" customFormat="1">
      <c r="M55" s="46"/>
    </row>
    <row r="56" spans="13:13" s="2" customFormat="1">
      <c r="M56" s="46"/>
    </row>
    <row r="57" spans="13:13" s="2" customFormat="1">
      <c r="M57" s="46"/>
    </row>
    <row r="58" spans="13:13" s="2" customFormat="1">
      <c r="M58" s="46"/>
    </row>
    <row r="59" spans="13:13" s="2" customFormat="1">
      <c r="M59" s="46"/>
    </row>
    <row r="60" spans="13:13" s="2" customFormat="1">
      <c r="M60" s="46"/>
    </row>
    <row r="61" spans="13:13" s="2" customFormat="1">
      <c r="M61" s="46"/>
    </row>
    <row r="62" spans="13:13" s="2" customFormat="1">
      <c r="M62" s="46"/>
    </row>
    <row r="63" spans="13:13" s="2" customFormat="1">
      <c r="M63" s="46"/>
    </row>
    <row r="64" spans="13:13" s="2" customFormat="1">
      <c r="M64" s="46"/>
    </row>
    <row r="65" spans="13:13" s="2" customFormat="1">
      <c r="M65" s="46"/>
    </row>
    <row r="66" spans="13:13" s="2" customFormat="1">
      <c r="M66" s="46"/>
    </row>
    <row r="67" spans="13:13" s="2" customFormat="1">
      <c r="M67" s="46"/>
    </row>
    <row r="68" spans="13:13" s="2" customFormat="1">
      <c r="M68" s="46"/>
    </row>
    <row r="69" spans="13:13" s="2" customFormat="1">
      <c r="M69" s="46"/>
    </row>
    <row r="70" spans="13:13" s="2" customFormat="1">
      <c r="M70" s="46"/>
    </row>
    <row r="71" spans="13:13" s="2" customFormat="1">
      <c r="M71" s="46"/>
    </row>
    <row r="72" spans="13:13" s="2" customFormat="1">
      <c r="M72" s="46"/>
    </row>
    <row r="73" spans="13:13" s="2" customFormat="1">
      <c r="M73" s="46"/>
    </row>
    <row r="74" spans="13:13" s="2" customFormat="1">
      <c r="M74" s="46"/>
    </row>
    <row r="75" spans="13:13" s="2" customFormat="1">
      <c r="M75" s="46"/>
    </row>
    <row r="76" spans="13:13" s="2" customFormat="1">
      <c r="M76" s="46"/>
    </row>
    <row r="77" spans="13:13" s="2" customFormat="1">
      <c r="M77" s="46"/>
    </row>
    <row r="78" spans="13:13" s="2" customFormat="1">
      <c r="M78" s="46"/>
    </row>
    <row r="79" spans="13:13" s="2" customFormat="1">
      <c r="M79" s="46"/>
    </row>
    <row r="80" spans="13:13" s="2" customFormat="1">
      <c r="M80" s="46"/>
    </row>
    <row r="81" spans="13:13" s="2" customFormat="1">
      <c r="M81" s="46"/>
    </row>
    <row r="82" spans="13:13" s="2" customFormat="1">
      <c r="M82" s="46"/>
    </row>
    <row r="83" spans="13:13" s="2" customFormat="1">
      <c r="M83" s="46"/>
    </row>
    <row r="84" spans="13:13" s="2" customFormat="1">
      <c r="M84" s="46"/>
    </row>
    <row r="85" spans="13:13" s="2" customFormat="1">
      <c r="M85" s="46"/>
    </row>
    <row r="86" spans="13:13" s="2" customFormat="1">
      <c r="M86" s="46"/>
    </row>
    <row r="87" spans="13:13" s="2" customFormat="1">
      <c r="M87" s="46"/>
    </row>
    <row r="88" spans="13:13" s="2" customFormat="1">
      <c r="M88" s="46"/>
    </row>
    <row r="89" spans="13:13" s="2" customFormat="1">
      <c r="M89" s="46"/>
    </row>
    <row r="90" spans="13:13" s="2" customFormat="1">
      <c r="M90" s="46"/>
    </row>
    <row r="91" spans="13:13" s="2" customFormat="1">
      <c r="M91" s="46"/>
    </row>
    <row r="92" spans="13:13" s="2" customFormat="1">
      <c r="M92" s="46"/>
    </row>
    <row r="93" spans="13:13" s="2" customFormat="1">
      <c r="M93" s="46"/>
    </row>
    <row r="94" spans="13:13" s="2" customFormat="1">
      <c r="M94" s="46"/>
    </row>
    <row r="95" spans="13:13" s="2" customFormat="1">
      <c r="M95" s="46"/>
    </row>
    <row r="96" spans="13:13" s="2" customFormat="1">
      <c r="M96" s="46"/>
    </row>
    <row r="97" spans="13:13" s="2" customFormat="1">
      <c r="M97" s="46"/>
    </row>
    <row r="98" spans="13:13" s="2" customFormat="1">
      <c r="M98" s="46"/>
    </row>
    <row r="99" spans="13:13" s="2" customFormat="1">
      <c r="M99" s="46"/>
    </row>
    <row r="100" spans="13:13" s="2" customFormat="1">
      <c r="M100" s="46"/>
    </row>
    <row r="101" spans="13:13" s="2" customFormat="1">
      <c r="M101" s="46"/>
    </row>
    <row r="102" spans="13:13" s="2" customFormat="1">
      <c r="M102" s="46"/>
    </row>
    <row r="103" spans="13:13" s="2" customFormat="1">
      <c r="M103" s="46"/>
    </row>
    <row r="104" spans="13:13" s="2" customFormat="1">
      <c r="M104" s="46"/>
    </row>
    <row r="105" spans="13:13" s="2" customFormat="1">
      <c r="M105" s="46"/>
    </row>
    <row r="106" spans="13:13" s="2" customFormat="1">
      <c r="M106" s="46"/>
    </row>
    <row r="107" spans="13:13" s="2" customFormat="1">
      <c r="M107" s="46"/>
    </row>
    <row r="108" spans="13:13" s="2" customFormat="1">
      <c r="M108" s="46"/>
    </row>
    <row r="109" spans="13:13" s="2" customFormat="1">
      <c r="M109" s="46"/>
    </row>
    <row r="110" spans="13:13" s="2" customFormat="1">
      <c r="M110" s="46"/>
    </row>
    <row r="111" spans="13:13" s="2" customFormat="1">
      <c r="M111" s="46"/>
    </row>
    <row r="112" spans="13:13" s="2" customFormat="1">
      <c r="M112" s="46"/>
    </row>
    <row r="113" spans="13:13" s="2" customFormat="1">
      <c r="M113" s="46"/>
    </row>
    <row r="114" spans="13:13" s="2" customFormat="1">
      <c r="M114" s="46"/>
    </row>
    <row r="115" spans="13:13" s="2" customFormat="1">
      <c r="M115" s="46"/>
    </row>
    <row r="116" spans="13:13" s="2" customFormat="1">
      <c r="M116" s="46"/>
    </row>
    <row r="117" spans="13:13" s="2" customFormat="1">
      <c r="M117" s="46"/>
    </row>
    <row r="118" spans="13:13" s="2" customFormat="1">
      <c r="M118" s="46"/>
    </row>
    <row r="119" spans="13:13" s="2" customFormat="1">
      <c r="M119" s="46"/>
    </row>
    <row r="120" spans="13:13" s="2" customFormat="1">
      <c r="M120" s="46"/>
    </row>
    <row r="121" spans="13:13" s="2" customFormat="1">
      <c r="M121" s="46"/>
    </row>
    <row r="122" spans="13:13" s="2" customFormat="1">
      <c r="M122" s="46"/>
    </row>
    <row r="123" spans="13:13" s="2" customFormat="1">
      <c r="M123" s="46"/>
    </row>
    <row r="124" spans="13:13" s="2" customFormat="1">
      <c r="M124" s="46"/>
    </row>
    <row r="125" spans="13:13" s="2" customFormat="1">
      <c r="M125" s="46"/>
    </row>
    <row r="126" spans="13:13" s="2" customFormat="1">
      <c r="M126" s="46"/>
    </row>
    <row r="127" spans="13:13" s="2" customFormat="1">
      <c r="M127" s="46"/>
    </row>
    <row r="128" spans="13:13" s="2" customFormat="1">
      <c r="M128" s="46"/>
    </row>
    <row r="129" spans="13:13" s="2" customFormat="1">
      <c r="M129" s="46"/>
    </row>
    <row r="130" spans="13:13" s="2" customFormat="1">
      <c r="M130" s="46"/>
    </row>
    <row r="131" spans="13:13" s="2" customFormat="1">
      <c r="M131" s="46"/>
    </row>
    <row r="132" spans="13:13" s="2" customFormat="1">
      <c r="M132" s="46"/>
    </row>
    <row r="133" spans="13:13" s="2" customFormat="1">
      <c r="M133" s="46"/>
    </row>
    <row r="134" spans="13:13" s="2" customFormat="1">
      <c r="M134" s="46"/>
    </row>
    <row r="135" spans="13:13" s="2" customFormat="1">
      <c r="M135" s="46"/>
    </row>
    <row r="136" spans="13:13" s="2" customFormat="1">
      <c r="M136" s="46"/>
    </row>
    <row r="137" spans="13:13" s="2" customFormat="1">
      <c r="M137" s="46"/>
    </row>
    <row r="138" spans="13:13" s="2" customFormat="1">
      <c r="M138" s="46"/>
    </row>
    <row r="139" spans="13:13" s="2" customFormat="1">
      <c r="M139" s="46"/>
    </row>
    <row r="140" spans="13:13" s="2" customFormat="1">
      <c r="M140" s="46"/>
    </row>
    <row r="141" spans="13:13" s="2" customFormat="1">
      <c r="M141" s="46"/>
    </row>
    <row r="142" spans="13:13" s="2" customFormat="1">
      <c r="M142" s="46"/>
    </row>
    <row r="143" spans="13:13" s="2" customFormat="1">
      <c r="M143" s="46"/>
    </row>
    <row r="144" spans="13:13" s="2" customFormat="1">
      <c r="M144" s="46"/>
    </row>
    <row r="145" spans="13:13" s="2" customFormat="1">
      <c r="M145" s="46"/>
    </row>
    <row r="146" spans="13:13" s="2" customFormat="1">
      <c r="M146" s="46"/>
    </row>
    <row r="147" spans="13:13" s="2" customFormat="1">
      <c r="M147" s="46"/>
    </row>
    <row r="148" spans="13:13" s="2" customFormat="1">
      <c r="M148" s="46"/>
    </row>
    <row r="149" spans="13:13" s="2" customFormat="1">
      <c r="M149" s="46"/>
    </row>
    <row r="150" spans="13:13" s="2" customFormat="1">
      <c r="M150" s="46"/>
    </row>
    <row r="151" spans="13:13" s="2" customFormat="1">
      <c r="M151" s="46"/>
    </row>
    <row r="152" spans="13:13" s="2" customFormat="1">
      <c r="M152" s="46"/>
    </row>
    <row r="153" spans="13:13" s="2" customFormat="1">
      <c r="M153" s="46"/>
    </row>
    <row r="154" spans="13:13" s="2" customFormat="1">
      <c r="M154" s="46"/>
    </row>
    <row r="155" spans="13:13" s="2" customFormat="1">
      <c r="M155" s="46"/>
    </row>
    <row r="156" spans="13:13" s="2" customFormat="1">
      <c r="M156" s="46"/>
    </row>
    <row r="157" spans="13:13" s="2" customFormat="1">
      <c r="M157" s="46"/>
    </row>
    <row r="158" spans="13:13" s="2" customFormat="1">
      <c r="M158" s="46"/>
    </row>
    <row r="159" spans="13:13" s="2" customFormat="1">
      <c r="M159" s="46"/>
    </row>
    <row r="160" spans="13:13" s="2" customFormat="1">
      <c r="M160" s="46"/>
    </row>
    <row r="161" spans="13:13" s="2" customFormat="1">
      <c r="M161" s="46"/>
    </row>
    <row r="162" spans="13:13" s="2" customFormat="1">
      <c r="M162" s="46"/>
    </row>
    <row r="163" spans="13:13" s="2" customFormat="1">
      <c r="M163" s="46"/>
    </row>
    <row r="164" spans="13:13" s="2" customFormat="1">
      <c r="M164" s="46"/>
    </row>
    <row r="165" spans="13:13" s="2" customFormat="1">
      <c r="M165" s="46"/>
    </row>
    <row r="166" spans="13:13" s="2" customFormat="1">
      <c r="M166" s="46"/>
    </row>
    <row r="167" spans="13:13" s="2" customFormat="1">
      <c r="M167" s="46"/>
    </row>
    <row r="168" spans="13:13" s="2" customFormat="1">
      <c r="M168" s="46"/>
    </row>
    <row r="169" spans="13:13" s="2" customFormat="1">
      <c r="M169" s="46"/>
    </row>
    <row r="170" spans="13:13" s="2" customFormat="1">
      <c r="M170" s="46"/>
    </row>
    <row r="171" spans="13:13" s="2" customFormat="1">
      <c r="M171" s="46"/>
    </row>
    <row r="172" spans="13:13" s="2" customFormat="1">
      <c r="M172" s="46"/>
    </row>
    <row r="173" spans="13:13" s="2" customFormat="1">
      <c r="M173" s="46"/>
    </row>
    <row r="174" spans="13:13" s="2" customFormat="1">
      <c r="M174" s="46"/>
    </row>
    <row r="175" spans="13:13" s="2" customFormat="1">
      <c r="M175" s="46"/>
    </row>
    <row r="176" spans="13:13" s="2" customFormat="1">
      <c r="M176" s="46"/>
    </row>
    <row r="177" spans="13:13" s="2" customFormat="1">
      <c r="M177" s="46"/>
    </row>
    <row r="178" spans="13:13" s="2" customFormat="1">
      <c r="M178" s="46"/>
    </row>
    <row r="179" spans="13:13" s="2" customFormat="1">
      <c r="M179" s="46"/>
    </row>
    <row r="180" spans="13:13" s="2" customFormat="1">
      <c r="M180" s="46"/>
    </row>
    <row r="181" spans="13:13" s="2" customFormat="1">
      <c r="M181" s="46"/>
    </row>
    <row r="182" spans="13:13" s="2" customFormat="1">
      <c r="M182" s="46"/>
    </row>
    <row r="183" spans="13:13" s="2" customFormat="1">
      <c r="M183" s="46"/>
    </row>
    <row r="184" spans="13:13" s="2" customFormat="1">
      <c r="M184" s="46"/>
    </row>
    <row r="185" spans="13:13" s="2" customFormat="1">
      <c r="M185" s="46"/>
    </row>
    <row r="186" spans="13:13" s="2" customFormat="1">
      <c r="M186" s="46"/>
    </row>
    <row r="187" spans="13:13" s="2" customFormat="1">
      <c r="M187" s="46"/>
    </row>
    <row r="188" spans="13:13" s="2" customFormat="1">
      <c r="M188" s="46"/>
    </row>
    <row r="189" spans="13:13" s="2" customFormat="1">
      <c r="M189" s="46"/>
    </row>
    <row r="190" spans="13:13" s="2" customFormat="1">
      <c r="M190" s="46"/>
    </row>
    <row r="191" spans="13:13" s="2" customFormat="1">
      <c r="M191" s="46"/>
    </row>
    <row r="192" spans="13:13" s="2" customFormat="1">
      <c r="M192" s="46"/>
    </row>
    <row r="193" spans="13:13" s="2" customFormat="1">
      <c r="M193" s="46"/>
    </row>
    <row r="194" spans="13:13" s="2" customFormat="1">
      <c r="M194" s="46"/>
    </row>
    <row r="195" spans="13:13" s="2" customFormat="1">
      <c r="M195" s="46"/>
    </row>
    <row r="196" spans="13:13" s="2" customFormat="1">
      <c r="M196" s="46"/>
    </row>
    <row r="197" spans="13:13" s="2" customFormat="1">
      <c r="M197" s="46"/>
    </row>
    <row r="198" spans="13:13" s="2" customFormat="1">
      <c r="M198" s="46"/>
    </row>
    <row r="199" spans="13:13" s="2" customFormat="1">
      <c r="M199" s="46"/>
    </row>
    <row r="200" spans="13:13" s="2" customFormat="1">
      <c r="M200" s="46"/>
    </row>
    <row r="201" spans="13:13" s="2" customFormat="1">
      <c r="M201" s="46"/>
    </row>
    <row r="202" spans="13:13" s="2" customFormat="1">
      <c r="M202" s="46"/>
    </row>
    <row r="203" spans="13:13" s="2" customFormat="1">
      <c r="M203" s="46"/>
    </row>
    <row r="204" spans="13:13" s="2" customFormat="1">
      <c r="M204" s="46"/>
    </row>
    <row r="205" spans="13:13" s="2" customFormat="1">
      <c r="M205" s="46"/>
    </row>
    <row r="206" spans="13:13" s="2" customFormat="1">
      <c r="M206" s="46"/>
    </row>
    <row r="207" spans="13:13" s="2" customFormat="1">
      <c r="M207" s="46"/>
    </row>
    <row r="208" spans="13:13" s="2" customFormat="1">
      <c r="M208" s="46"/>
    </row>
    <row r="209" spans="13:13" s="2" customFormat="1">
      <c r="M209" s="46"/>
    </row>
    <row r="210" spans="13:13" s="2" customFormat="1">
      <c r="M210" s="46"/>
    </row>
    <row r="211" spans="13:13" s="2" customFormat="1">
      <c r="M211" s="46"/>
    </row>
    <row r="212" spans="13:13" s="2" customFormat="1">
      <c r="M212" s="46"/>
    </row>
    <row r="213" spans="13:13" s="2" customFormat="1">
      <c r="M213" s="46"/>
    </row>
    <row r="214" spans="13:13" s="2" customFormat="1">
      <c r="M214" s="46"/>
    </row>
    <row r="215" spans="13:13" s="2" customFormat="1">
      <c r="M215" s="46"/>
    </row>
    <row r="216" spans="13:13" s="2" customFormat="1">
      <c r="M216" s="46"/>
    </row>
    <row r="217" spans="13:13" s="2" customFormat="1">
      <c r="M217" s="46"/>
    </row>
    <row r="218" spans="13:13" s="2" customFormat="1">
      <c r="M218" s="46"/>
    </row>
    <row r="219" spans="13:13" s="2" customFormat="1">
      <c r="M219" s="46"/>
    </row>
    <row r="220" spans="13:13" s="2" customFormat="1">
      <c r="M220" s="46"/>
    </row>
    <row r="221" spans="13:13" s="2" customFormat="1">
      <c r="M221" s="46"/>
    </row>
    <row r="222" spans="13:13" s="2" customFormat="1">
      <c r="M222" s="46"/>
    </row>
    <row r="223" spans="13:13" s="2" customFormat="1">
      <c r="M223" s="46"/>
    </row>
    <row r="224" spans="13:13" s="2" customFormat="1">
      <c r="M224" s="46"/>
    </row>
    <row r="225" spans="13:13" s="2" customFormat="1">
      <c r="M225" s="46"/>
    </row>
    <row r="226" spans="13:13" s="2" customFormat="1">
      <c r="M226" s="46"/>
    </row>
    <row r="227" spans="13:13" s="2" customFormat="1">
      <c r="M227" s="46"/>
    </row>
    <row r="228" spans="13:13" s="2" customFormat="1">
      <c r="M228" s="46"/>
    </row>
  </sheetData>
  <sheetProtection password="CC5F" sheet="1" objects="1" scenarios="1"/>
  <mergeCells count="4">
    <mergeCell ref="I8:K8"/>
    <mergeCell ref="E8:G8"/>
    <mergeCell ref="R8:U8"/>
    <mergeCell ref="N8:P8"/>
  </mergeCells>
  <conditionalFormatting sqref="N10:N37">
    <cfRule type="cellIs" dxfId="2" priority="3" operator="greaterThan">
      <formula>0.01</formula>
    </cfRule>
  </conditionalFormatting>
  <conditionalFormatting sqref="O10:P37">
    <cfRule type="cellIs" dxfId="1" priority="2" operator="greaterThan">
      <formula>0.01</formula>
    </cfRule>
  </conditionalFormatting>
  <conditionalFormatting sqref="C10:K37">
    <cfRule type="cellIs" dxfId="0" priority="1" operator="greaterThan">
      <formula>0.01</formula>
    </cfRule>
  </conditionalFormatting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Emilio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Martínez</dc:creator>
  <cp:lastModifiedBy>vero</cp:lastModifiedBy>
  <dcterms:created xsi:type="dcterms:W3CDTF">2018-01-02T18:33:26Z</dcterms:created>
  <dcterms:modified xsi:type="dcterms:W3CDTF">2018-01-05T12:35:48Z</dcterms:modified>
</cp:coreProperties>
</file>